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9990" windowHeight="5940"/>
  </bookViews>
  <sheets>
    <sheet name="Расходы" sheetId="3" r:id="rId1"/>
    <sheet name="Источники" sheetId="4" r:id="rId2"/>
    <sheet name="Лист1" sheetId="5" r:id="rId3"/>
  </sheets>
  <definedNames>
    <definedName name="_xlnm.Print_Titles" localSheetId="0">Расходы!$11:$12</definedName>
    <definedName name="_xlnm.Print_Area" localSheetId="1">Источники!$A$1:$I$27</definedName>
    <definedName name="_xlnm.Print_Area" localSheetId="0">Расходы!$A$1:$I$147</definedName>
  </definedNames>
  <calcPr calcId="145621"/>
</workbook>
</file>

<file path=xl/calcChain.xml><?xml version="1.0" encoding="utf-8"?>
<calcChain xmlns="http://schemas.openxmlformats.org/spreadsheetml/2006/main">
  <c r="I109" i="3" l="1"/>
  <c r="H109" i="3"/>
  <c r="G109" i="3"/>
  <c r="G96" i="3" l="1"/>
  <c r="G38" i="3"/>
  <c r="I34" i="3"/>
  <c r="I33" i="3"/>
  <c r="I32" i="3"/>
  <c r="G19" i="3"/>
  <c r="H19" i="3"/>
  <c r="G42" i="3"/>
  <c r="H42" i="3"/>
  <c r="I82" i="3"/>
  <c r="I83" i="3"/>
  <c r="I84" i="3"/>
  <c r="H81" i="3"/>
  <c r="G81" i="3"/>
  <c r="I81" i="3" l="1"/>
  <c r="I141" i="3"/>
  <c r="I140" i="3" s="1"/>
  <c r="H140" i="3"/>
  <c r="G140" i="3"/>
  <c r="H96" i="3"/>
  <c r="G68" i="3"/>
  <c r="H68" i="3"/>
  <c r="I78" i="3"/>
  <c r="G53" i="3"/>
  <c r="G52" i="3" s="1"/>
  <c r="H53" i="3"/>
  <c r="H52" i="3" s="1"/>
  <c r="I45" i="3"/>
  <c r="G37" i="3"/>
  <c r="H37" i="3"/>
  <c r="G31" i="3"/>
  <c r="H31" i="3"/>
  <c r="I68" i="3" l="1"/>
  <c r="H145" i="3" l="1"/>
  <c r="G145" i="3"/>
  <c r="H116" i="3" l="1"/>
  <c r="G116" i="3"/>
  <c r="H49" i="3" l="1"/>
  <c r="G49" i="3"/>
  <c r="I51" i="3"/>
  <c r="I35" i="3"/>
  <c r="I31" i="3" l="1"/>
  <c r="I28" i="3"/>
  <c r="H27" i="3"/>
  <c r="G27" i="3"/>
  <c r="I27" i="3" l="1"/>
  <c r="I144" i="3"/>
  <c r="H143" i="3"/>
  <c r="H142" i="3" s="1"/>
  <c r="G143" i="3"/>
  <c r="G142" i="3" s="1"/>
  <c r="I105" i="3"/>
  <c r="H101" i="3"/>
  <c r="G101" i="3"/>
  <c r="I143" i="3" l="1"/>
  <c r="I142" i="3"/>
  <c r="H65" i="3"/>
  <c r="G65" i="3"/>
  <c r="I66" i="3"/>
  <c r="I50" i="3" l="1"/>
  <c r="I49" i="3" s="1"/>
  <c r="I40" i="3"/>
  <c r="I39" i="3"/>
  <c r="I26" i="3"/>
  <c r="I22" i="3"/>
  <c r="H85" i="3" l="1"/>
  <c r="H106" i="3"/>
  <c r="G106" i="3"/>
  <c r="H87" i="3"/>
  <c r="I21" i="3"/>
  <c r="I137" i="3"/>
  <c r="I136" i="3" s="1"/>
  <c r="H136" i="3"/>
  <c r="G136" i="3"/>
  <c r="H138" i="3"/>
  <c r="G138" i="3"/>
  <c r="G135" i="3" l="1"/>
  <c r="H135" i="3"/>
  <c r="I129" i="3"/>
  <c r="I88" i="3"/>
  <c r="G87" i="3"/>
  <c r="I104" i="3"/>
  <c r="I99" i="3"/>
  <c r="H89" i="3"/>
  <c r="H80" i="3" s="1"/>
  <c r="G89" i="3"/>
  <c r="I95" i="3"/>
  <c r="I87" i="3" l="1"/>
  <c r="I67" i="3"/>
  <c r="H29" i="3"/>
  <c r="H15" i="3" s="1"/>
  <c r="G29" i="3"/>
  <c r="G15" i="3" s="1"/>
  <c r="I30" i="3"/>
  <c r="I65" i="3" l="1"/>
  <c r="H36" i="3"/>
  <c r="G36" i="3"/>
  <c r="I36" i="3" l="1"/>
  <c r="I79" i="3"/>
  <c r="I75" i="3"/>
  <c r="G46" i="3" l="1"/>
  <c r="G41" i="3" s="1"/>
  <c r="H46" i="3"/>
  <c r="H41" i="3" s="1"/>
  <c r="I38" i="3"/>
  <c r="I29" i="3"/>
  <c r="I37" i="3" l="1"/>
  <c r="G85" i="3"/>
  <c r="G80" i="3" s="1"/>
  <c r="I86" i="3"/>
  <c r="I77" i="3"/>
  <c r="I55" i="3"/>
  <c r="I54" i="3"/>
  <c r="I24" i="3"/>
  <c r="I53" i="3" l="1"/>
  <c r="I85" i="3"/>
  <c r="I139" i="3"/>
  <c r="I138" i="3" s="1"/>
  <c r="I132" i="3"/>
  <c r="I117" i="3"/>
  <c r="I116" i="3" s="1"/>
  <c r="I108" i="3"/>
  <c r="I98" i="3"/>
  <c r="I96" i="3" s="1"/>
  <c r="I90" i="3"/>
  <c r="I47" i="3"/>
  <c r="I25" i="3" l="1"/>
  <c r="I23" i="3"/>
  <c r="I20" i="3"/>
  <c r="I19" i="3" l="1"/>
  <c r="I15" i="3" s="1"/>
  <c r="I135" i="3" l="1"/>
  <c r="I103" i="3"/>
  <c r="I43" i="3" l="1"/>
  <c r="E6" i="5" l="1"/>
  <c r="E4" i="5"/>
  <c r="E2" i="5"/>
  <c r="E11" i="4" l="1"/>
  <c r="H57" i="3" l="1"/>
  <c r="H56" i="3"/>
  <c r="H91" i="3"/>
  <c r="G56" i="3"/>
  <c r="G57" i="3"/>
  <c r="G16" i="3"/>
  <c r="I16" i="3" s="1"/>
  <c r="G91" i="3"/>
  <c r="I91" i="3" s="1"/>
  <c r="G118" i="3"/>
  <c r="G131" i="3"/>
  <c r="G130" i="3" s="1"/>
  <c r="G133" i="3"/>
  <c r="H16" i="3"/>
  <c r="H131" i="3"/>
  <c r="H130" i="3" s="1"/>
  <c r="H133" i="3"/>
  <c r="H118" i="3"/>
  <c r="I44" i="3"/>
  <c r="I107" i="3"/>
  <c r="I110" i="3"/>
  <c r="I111" i="3"/>
  <c r="I112" i="3"/>
  <c r="I113" i="3"/>
  <c r="I114" i="3"/>
  <c r="I115" i="3"/>
  <c r="I119" i="3"/>
  <c r="I120" i="3"/>
  <c r="I121" i="3"/>
  <c r="I122" i="3"/>
  <c r="I123" i="3"/>
  <c r="I124" i="3"/>
  <c r="I125" i="3"/>
  <c r="I126" i="3"/>
  <c r="I127" i="3"/>
  <c r="I128" i="3"/>
  <c r="I71" i="3"/>
  <c r="I59" i="3"/>
  <c r="I60" i="3"/>
  <c r="I61" i="3"/>
  <c r="I62" i="3"/>
  <c r="I63" i="3"/>
  <c r="I64" i="3"/>
  <c r="I58" i="3"/>
  <c r="D11" i="4"/>
  <c r="D6" i="4" s="1"/>
  <c r="E6" i="4"/>
  <c r="F11" i="4"/>
  <c r="F6" i="4" s="1"/>
  <c r="G11" i="4"/>
  <c r="G6" i="4" s="1"/>
  <c r="H7" i="4"/>
  <c r="I7" i="4" s="1"/>
  <c r="H8" i="4"/>
  <c r="I8" i="4" s="1"/>
  <c r="H9" i="4"/>
  <c r="I9" i="4" s="1"/>
  <c r="H10" i="4"/>
  <c r="I10" i="4" s="1"/>
  <c r="H11" i="4"/>
  <c r="H12" i="4"/>
  <c r="H13" i="4"/>
  <c r="H14" i="4"/>
  <c r="I17" i="3"/>
  <c r="I18" i="3"/>
  <c r="I69" i="3"/>
  <c r="I70" i="3"/>
  <c r="I72" i="3"/>
  <c r="I73" i="3"/>
  <c r="I76" i="3"/>
  <c r="I92" i="3"/>
  <c r="I93" i="3"/>
  <c r="I94" i="3"/>
  <c r="I102" i="3"/>
  <c r="I134" i="3"/>
  <c r="H13" i="3" l="1"/>
  <c r="G13" i="3"/>
  <c r="I89" i="3"/>
  <c r="I101" i="3"/>
  <c r="I130" i="3"/>
  <c r="I131" i="3"/>
  <c r="I106" i="3"/>
  <c r="I46" i="3"/>
  <c r="I42" i="3"/>
  <c r="I146" i="3"/>
  <c r="I145" i="3" s="1"/>
  <c r="H6" i="4"/>
  <c r="I6" i="4" s="1"/>
  <c r="I57" i="3"/>
  <c r="I118" i="3"/>
  <c r="I11" i="4"/>
  <c r="I133" i="3"/>
  <c r="I41" i="3" l="1"/>
  <c r="H14" i="3"/>
  <c r="I80" i="3"/>
  <c r="I52" i="3"/>
  <c r="G14" i="3"/>
  <c r="I56" i="3" l="1"/>
  <c r="I13" i="3" s="1"/>
  <c r="I14" i="3" s="1"/>
  <c r="I48" i="3" l="1"/>
</calcChain>
</file>

<file path=xl/sharedStrings.xml><?xml version="1.0" encoding="utf-8"?>
<sst xmlns="http://schemas.openxmlformats.org/spreadsheetml/2006/main" count="859" uniqueCount="230">
  <si>
    <t>Код строки</t>
  </si>
  <si>
    <t>через банковские счета</t>
  </si>
  <si>
    <t>Исполнено</t>
  </si>
  <si>
    <t>Неисполненные назначения</t>
  </si>
  <si>
    <t>некассовые операции</t>
  </si>
  <si>
    <t>Заработная плата</t>
  </si>
  <si>
    <t>Начисления на оплату труда</t>
  </si>
  <si>
    <t>Прочие выплаты (командировочные)</t>
  </si>
  <si>
    <t>Услуги связи</t>
  </si>
  <si>
    <t>Коммунальные услуги</t>
  </si>
  <si>
    <t>Услуги по содержанию имущества</t>
  </si>
  <si>
    <t>Прочие расходы</t>
  </si>
  <si>
    <t>Увеличение стоимости ОС</t>
  </si>
  <si>
    <t>Увеличение стоимости МЗ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</si>
  <si>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</si>
  <si>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</si>
  <si>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</si>
  <si>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Безвозмездные и безвозвратные перечисления организациям</t>
  </si>
  <si>
    <t>Жилищно-коммунальное хозяйство</t>
  </si>
  <si>
    <t>Жилищное хозяйство</t>
  </si>
  <si>
    <t>Коммунальное хозяйство</t>
  </si>
  <si>
    <t>Прочие работы, услуги</t>
  </si>
  <si>
    <t>Увеличение стоимости основных средств</t>
  </si>
  <si>
    <t>Благоустройство</t>
  </si>
  <si>
    <t>Уличное освещение</t>
  </si>
  <si>
    <t>Строительство и содержание автмобильных  дорог</t>
  </si>
  <si>
    <t>Организация и содержание мест захоронений</t>
  </si>
  <si>
    <t>Прочие мероприятия по благоустройсту</t>
  </si>
  <si>
    <t>Работы по содержанию имущества</t>
  </si>
  <si>
    <t>Культура</t>
  </si>
  <si>
    <t>Социальная политика</t>
  </si>
  <si>
    <t>Пенсионное обеспечение</t>
  </si>
  <si>
    <t>Пенсии, пособия</t>
  </si>
  <si>
    <t>Социальное обеспечение населения</t>
  </si>
  <si>
    <t>Источники финансирования дефицита бюджетов - всего</t>
  </si>
  <si>
    <t>Изменение остатков средств</t>
  </si>
  <si>
    <t>Остаток средств на начало года</t>
  </si>
  <si>
    <t>источники внутреннего финансирования бюджетов</t>
  </si>
  <si>
    <t>Функционирование законодательных органов государственной власти и предст органов местного самоуправления</t>
  </si>
  <si>
    <t>500</t>
  </si>
  <si>
    <t>Прочие выплаты</t>
  </si>
  <si>
    <t>итого</t>
  </si>
  <si>
    <t xml:space="preserve"> Наименование показателя</t>
  </si>
  <si>
    <t>4</t>
  </si>
  <si>
    <t>5</t>
  </si>
  <si>
    <t>6</t>
  </si>
  <si>
    <t>7</t>
  </si>
  <si>
    <t>8</t>
  </si>
  <si>
    <t>9</t>
  </si>
  <si>
    <t>10</t>
  </si>
  <si>
    <t xml:space="preserve">      в том числе:</t>
  </si>
  <si>
    <t>520</t>
  </si>
  <si>
    <t>источники внешнего финансирования бюджетов</t>
  </si>
  <si>
    <t>620</t>
  </si>
  <si>
    <t>Остаток средств на конец отчетного периода</t>
  </si>
  <si>
    <t>в том числе сумма в пути</t>
  </si>
  <si>
    <t>Национальная оборона</t>
  </si>
  <si>
    <t>Национальная безопасность и правоохранительная деятельность</t>
  </si>
  <si>
    <t>Культура, кинематография,средства массовой информации</t>
  </si>
  <si>
    <t>00 01 05 00 00 00 0000 000</t>
  </si>
  <si>
    <t>Защита населения и территории от чрезвычайных ситуаций природного и техногенного характера, гражданская оборона</t>
  </si>
  <si>
    <t>через финансовые органы</t>
  </si>
  <si>
    <t>Код источника финансирования по бюджетной классификации</t>
  </si>
  <si>
    <t>000</t>
  </si>
  <si>
    <t>0000000</t>
  </si>
  <si>
    <t>Код Главы</t>
  </si>
  <si>
    <t>0103</t>
  </si>
  <si>
    <t>0021200</t>
  </si>
  <si>
    <t>0309</t>
  </si>
  <si>
    <t>2180100</t>
  </si>
  <si>
    <t>014</t>
  </si>
  <si>
    <t>006</t>
  </si>
  <si>
    <t>0501</t>
  </si>
  <si>
    <t>0980101</t>
  </si>
  <si>
    <t>0980201</t>
  </si>
  <si>
    <t>3500300</t>
  </si>
  <si>
    <t>0502</t>
  </si>
  <si>
    <t>3510200</t>
  </si>
  <si>
    <t>3510300</t>
  </si>
  <si>
    <t>3510500</t>
  </si>
  <si>
    <t>0503</t>
  </si>
  <si>
    <t>0000200</t>
  </si>
  <si>
    <t>6000200</t>
  </si>
  <si>
    <t>0801</t>
  </si>
  <si>
    <t>4409900</t>
  </si>
  <si>
    <t>001</t>
  </si>
  <si>
    <t>005</t>
  </si>
  <si>
    <t>1003</t>
  </si>
  <si>
    <t>5140100</t>
  </si>
  <si>
    <t>3</t>
  </si>
  <si>
    <t xml:space="preserve"> (расшифровка подписи)</t>
  </si>
  <si>
    <t xml:space="preserve">Главный бухгалтер __________________________                             </t>
  </si>
  <si>
    <r>
      <t xml:space="preserve"> Руководитель   __________________________                                 </t>
    </r>
    <r>
      <rPr>
        <u/>
        <sz val="12"/>
        <rFont val="Arial Cyr"/>
        <charset val="204"/>
      </rPr>
      <t xml:space="preserve"> </t>
    </r>
  </si>
  <si>
    <t xml:space="preserve">                                                                      (подпись)                                            </t>
  </si>
  <si>
    <t xml:space="preserve">                                                                     (подпись)                                                </t>
  </si>
  <si>
    <t>0310</t>
  </si>
  <si>
    <t>Обеспечение пожарной безопасности</t>
  </si>
  <si>
    <t>2479900</t>
  </si>
  <si>
    <t>Библиотеки</t>
  </si>
  <si>
    <t>Физическая культура и спорт</t>
  </si>
  <si>
    <t>0707</t>
  </si>
  <si>
    <t>4310100</t>
  </si>
  <si>
    <t>Обеспечение мероприятий по кап. Ремонту многоквартирных домов за счет средств бюджетов</t>
  </si>
  <si>
    <t>3500200</t>
  </si>
  <si>
    <t>301</t>
  </si>
  <si>
    <t xml:space="preserve">Утвержденные бюджетные назначения </t>
  </si>
  <si>
    <t xml:space="preserve">                    3. Источники финансирования дефицита бюджета</t>
  </si>
  <si>
    <t>Администрация Преградненского сельского поселения</t>
  </si>
  <si>
    <t>А.Н.Звонарев</t>
  </si>
  <si>
    <t>3400702</t>
  </si>
  <si>
    <t>Физическая культура</t>
  </si>
  <si>
    <t>815</t>
  </si>
  <si>
    <t>121</t>
  </si>
  <si>
    <t>122</t>
  </si>
  <si>
    <t>244</t>
  </si>
  <si>
    <t>852</t>
  </si>
  <si>
    <t>321</t>
  </si>
  <si>
    <t>С.А. Щербинина</t>
  </si>
  <si>
    <t>09 января  2013 года</t>
  </si>
  <si>
    <t>Наименование получателя бюджетных средств</t>
  </si>
  <si>
    <t>Раздел</t>
  </si>
  <si>
    <t>Подраздел</t>
  </si>
  <si>
    <t>КЦСР</t>
  </si>
  <si>
    <t>КВР</t>
  </si>
  <si>
    <t>Отклонения</t>
  </si>
  <si>
    <t>Приложение № 4</t>
  </si>
  <si>
    <t>к решению Совета</t>
  </si>
  <si>
    <t>Преградненского сельского поселения</t>
  </si>
  <si>
    <t xml:space="preserve">Расходы бюджета - всего                </t>
  </si>
  <si>
    <t>01</t>
  </si>
  <si>
    <t>00</t>
  </si>
  <si>
    <t>02</t>
  </si>
  <si>
    <t>04</t>
  </si>
  <si>
    <t>11</t>
  </si>
  <si>
    <t>07</t>
  </si>
  <si>
    <t>Общегосударственные расходы</t>
  </si>
  <si>
    <t>03</t>
  </si>
  <si>
    <t>09</t>
  </si>
  <si>
    <t>08</t>
  </si>
  <si>
    <t>(тыс.рублей)</t>
  </si>
  <si>
    <t>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</si>
  <si>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</si>
  <si>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</si>
  <si>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</si>
  <si>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Функционирование органов в сфере национальной безопасности и правоохранительной деятельности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</si>
  <si>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</si>
  <si>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подведомственных учреждений</t>
  </si>
  <si>
    <t>Прочие мероприятия в области социальной политики</t>
  </si>
  <si>
    <t>851</t>
  </si>
  <si>
    <t>Субсидии юридическим лицам</t>
  </si>
  <si>
    <t>Расходы на содержание и обеспечение деятельности муниципальных казенных унитарных предприятий сельского поселения</t>
  </si>
  <si>
    <t>Молодежная  политика  и  оздоровление  детей</t>
  </si>
  <si>
    <t>Распределение   расходов</t>
  </si>
  <si>
    <t>Преградненского  сельского  поселения  по   разделам,  подразделам</t>
  </si>
  <si>
    <t xml:space="preserve">целевым  статьям  расходов,  видам  расходов,  видам  расходов  Функциональной     </t>
  </si>
  <si>
    <t>МЦП "Развитие ст. Преградной - административного центра Урупского муниципального района на 2015-2017 годы" (средства бюджета поселения)</t>
  </si>
  <si>
    <t>Реализация государственных функций в области социальной политики</t>
  </si>
  <si>
    <t>129</t>
  </si>
  <si>
    <t>853</t>
  </si>
  <si>
    <t>Уплата иных платежей</t>
  </si>
  <si>
    <t>7200004000</t>
  </si>
  <si>
    <t>Резервные фонды</t>
  </si>
  <si>
    <t>Резервные средства</t>
  </si>
  <si>
    <t>9900005000</t>
  </si>
  <si>
    <t>870</t>
  </si>
  <si>
    <t>0000000000</t>
  </si>
  <si>
    <t>9900051180</t>
  </si>
  <si>
    <t>Фонд оплаты труда  государственных (муниципальных) органов</t>
  </si>
  <si>
    <t>Прочая закупка товаров, работ и услуг для обеспечения  государственных (муниципальных) нужд</t>
  </si>
  <si>
    <t>7200067000</t>
  </si>
  <si>
    <t>7200001000</t>
  </si>
  <si>
    <t>7200099000</t>
  </si>
  <si>
    <t>Другие вопросы в области национальной безопасности и правоохранительной деятельности</t>
  </si>
  <si>
    <t>14</t>
  </si>
  <si>
    <t>0310060200</t>
  </si>
  <si>
    <t>Муниципальная целевая программа "Профилактика терроризма и экстремизма на территории Преградненского сельского поселения на 2016-2018 годы"</t>
  </si>
  <si>
    <t>7200026000</t>
  </si>
  <si>
    <t>9990035000</t>
  </si>
  <si>
    <t>7200005000</t>
  </si>
  <si>
    <t>7200029900</t>
  </si>
  <si>
    <t>0210020720</t>
  </si>
  <si>
    <t>Уплата прочих налогов, сборов</t>
  </si>
  <si>
    <t>7200043100</t>
  </si>
  <si>
    <t>7200044000</t>
  </si>
  <si>
    <t>9990051400</t>
  </si>
  <si>
    <t>7200051200</t>
  </si>
  <si>
    <t>Межбюджетные трансферты</t>
  </si>
  <si>
    <t>Финансовое обеспечение на осуществление внешнего муниципального финансового контроля</t>
  </si>
  <si>
    <t>9900006000</t>
  </si>
  <si>
    <t>251</t>
  </si>
  <si>
    <t>7200014000</t>
  </si>
  <si>
    <t>880</t>
  </si>
  <si>
    <t>Обеспечение проведения выборов и референдумов</t>
  </si>
  <si>
    <t>Специальные расходы</t>
  </si>
  <si>
    <t>13</t>
  </si>
  <si>
    <t>Другие общегосударственные вопросы</t>
  </si>
  <si>
    <t>Субсидии  на  реализацию  мероприятий  программы " Устройство  и  развитие   сельских  территорий  КЧР  до 2020 года (средства федерального и республиканского бюджетов на газоснабжение ст. Преградной)</t>
  </si>
  <si>
    <t>0610060500</t>
  </si>
  <si>
    <t>МЦП "Комплексное развитие системы коммунальной инфраструктуры Преградненского СП на 2013-2028 годы" - водоснабжение ст. Преградной</t>
  </si>
  <si>
    <t>Мероприятия, направленные на ремонт жилых помещений участников боевых действий</t>
  </si>
  <si>
    <t>от 29.04.2019 № 9</t>
  </si>
  <si>
    <t>классификации  расходов Российской  федерации  в  2018  году</t>
  </si>
  <si>
    <t>Уточненный план на 2018 год</t>
  </si>
  <si>
    <t>Фактическое исполнение за 2018 год</t>
  </si>
  <si>
    <t>0410060300</t>
  </si>
  <si>
    <t>0510060400</t>
  </si>
  <si>
    <t>0710060600</t>
  </si>
  <si>
    <t>811</t>
  </si>
  <si>
    <t>01701L5670</t>
  </si>
  <si>
    <t>540</t>
  </si>
  <si>
    <t>0610260500</t>
  </si>
  <si>
    <t>243</t>
  </si>
  <si>
    <t>7280046660</t>
  </si>
  <si>
    <t>9990051500</t>
  </si>
  <si>
    <t>08001L5550</t>
  </si>
  <si>
    <t>08002L5550</t>
  </si>
  <si>
    <t>0800000000</t>
  </si>
  <si>
    <t xml:space="preserve">Начисления на выплаты по оплате труда </t>
  </si>
  <si>
    <t xml:space="preserve">Прочая закупка товаров, работ, услуг </t>
  </si>
  <si>
    <t>Уплата налога на имущество и земельного налога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</si>
  <si>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</si>
  <si>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Муниципальная целевая программа "Противодействие коррупции в Администрации Преградненского сельского поселения на 2015-2017 годы"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</si>
  <si>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2016-2018 годы"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</si>
  <si>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</si>
  <si>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"Комплексное развитие систем газоснабжения Преградненского сельского поселени на 2013-2028 годы"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</si>
  <si>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</si>
  <si>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 благоустройство территории общего пользования населения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</si>
  <si>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  благоустройство дворовых территорий</t>
  </si>
  <si>
    <t>Закупка товаров, работ и услуг в целях капитального ремонта государственного (муниципального) имущества</t>
  </si>
  <si>
    <t>Иные  межбюджетные  трансферты  за  счет   резервного  фонда  Правительства  Карачаево-Черкесской республики  по  предупреждению  и  ликвидации  чрезвычайных  ситуаций   и  последствий   стихийных  бедствий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</si>
</sst>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</font>
    <font>
      <sz val="10"/>
      <name val="Arial"/>
    </font>
    <font>
      <sz val="8"/>
      <name val="Arial"/>
      <charset val="204"/>
    </font>
    <font>
      <sz val="8"/>
      <name val="Arial"/>
    </font>
    <font>
      <sz val="10"/>
      <name val="Arial"/>
      <charset val="204"/>
    </font>
    <font>
      <b/>
      <u/>
      <sz val="6"/>
      <name val="Arial"/>
      <charset val="204"/>
    </font>
    <font>
      <sz val="14"/>
      <name val="Arial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</font>
    <font>
      <b/>
      <sz val="11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4"/>
      <name val="Arial"/>
      <family val="2"/>
      <charset val="204"/>
    </font>
    <font>
      <b/>
      <sz val="8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"/>
    </font>
    <font>
      <sz val="12"/>
      <name val="Arial"/>
    </font>
    <font>
      <sz val="12"/>
      <name val="Arial"/>
      <family val="2"/>
      <charset val="204"/>
    </font>
    <font>
      <u/>
      <sz val="12"/>
      <name val="Arial Cyr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42">
    <xf numFmtId="0" fontId="0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49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5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49" fontId="25" fillId="0" borderId="0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top"/>
    </xf>
    <xf numFmtId="4" fontId="25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25" fillId="0" borderId="2" xfId="0" applyNumberFormat="1" applyFont="1" applyBorder="1" applyAlignment="1">
      <alignment horizontal="center" vertical="center"/>
    </xf>
    <xf numFmtId="4" fontId="25" fillId="0" borderId="2" xfId="0" applyNumberFormat="1" applyFont="1" applyBorder="1" applyAlignment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4" fontId="11" fillId="2" borderId="2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" fontId="13" fillId="0" borderId="2" xfId="0" applyNumberFormat="1" applyFont="1" applyFill="1" applyBorder="1" applyAlignment="1" applyProtection="1">
      <alignment horizontal="right" vertical="center"/>
    </xf>
    <xf numFmtId="4" fontId="12" fillId="0" borderId="2" xfId="0" applyNumberFormat="1" applyFont="1" applyFill="1" applyBorder="1" applyAlignment="1" applyProtection="1">
      <alignment horizontal="right" vertical="center"/>
    </xf>
    <xf numFmtId="0" fontId="1" fillId="3" borderId="0" xfId="0" applyNumberFormat="1" applyFont="1" applyFill="1" applyBorder="1" applyAlignment="1" applyProtection="1">
      <alignment vertical="center"/>
    </xf>
    <xf numFmtId="4" fontId="13" fillId="2" borderId="2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49" fontId="28" fillId="0" borderId="2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4" fontId="25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25" fillId="0" borderId="0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49" fontId="16" fillId="2" borderId="2" xfId="0" applyNumberFormat="1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right" vertical="center"/>
    </xf>
    <xf numFmtId="0" fontId="20" fillId="0" borderId="9" xfId="0" applyFont="1" applyBorder="1" applyAlignment="1">
      <alignment horizontal="left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 wrapText="1"/>
    </xf>
    <xf numFmtId="49" fontId="25" fillId="0" borderId="2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26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left" vertical="center"/>
    </xf>
    <xf numFmtId="4" fontId="24" fillId="0" borderId="11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4" fontId="24" fillId="0" borderId="4" xfId="0" applyNumberFormat="1" applyFont="1" applyBorder="1" applyAlignment="1">
      <alignment horizontal="center" vertical="center" wrapText="1"/>
    </xf>
    <xf numFmtId="4" fontId="2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/>
    </xf>
    <xf numFmtId="4" fontId="10" fillId="0" borderId="11" xfId="0" applyNumberFormat="1" applyFont="1" applyFill="1" applyBorder="1" applyAlignment="1" applyProtection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 applyProtection="1">
      <alignment horizontal="center" vertical="top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4" fontId="18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vertical="top"/>
    </xf>
    <xf numFmtId="0" fontId="18" fillId="0" borderId="0" xfId="0" applyFont="1" applyAlignment="1"/>
    <xf numFmtId="0" fontId="18" fillId="0" borderId="8" xfId="0" applyFont="1" applyBorder="1" applyAlignment="1"/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vertical="center" wrapText="1"/>
    </xf>
    <xf numFmtId="4" fontId="18" fillId="0" borderId="0" xfId="0" applyNumberFormat="1" applyFont="1" applyBorder="1" applyAlignment="1"/>
    <xf numFmtId="0" fontId="0" fillId="0" borderId="0" xfId="0" applyBorder="1" applyAlignment="1">
      <alignment horizontal="left"/>
    </xf>
    <xf numFmtId="4" fontId="18" fillId="0" borderId="8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4" fontId="0" fillId="0" borderId="0" xfId="0" applyNumberFormat="1" applyFont="1" applyFill="1" applyBorder="1" applyAlignment="1" applyProtection="1">
      <alignment vertical="top"/>
    </xf>
    <xf numFmtId="0" fontId="22" fillId="0" borderId="0" xfId="0" applyNumberFormat="1" applyFont="1" applyFill="1" applyBorder="1" applyAlignment="1" applyProtection="1">
      <alignment horizontal="center" vertical="center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6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center"/>
    </xf>
    <xf numFmtId="3" fontId="14" fillId="0" borderId="2" xfId="0" applyNumberFormat="1" applyFont="1" applyFill="1" applyBorder="1" applyAlignment="1" applyProtection="1">
      <alignment horizontal="center" vertical="center"/>
    </xf>
    <xf numFmtId="4" fontId="11" fillId="0" borderId="0" xfId="0" applyNumberFormat="1" applyFont="1" applyFill="1" applyBorder="1" applyAlignment="1" applyProtection="1">
      <alignment horizontal="right" vertical="center"/>
    </xf>
    <xf numFmtId="0" fontId="11" fillId="0" borderId="7" xfId="0" applyNumberFormat="1" applyFont="1" applyFill="1" applyBorder="1" applyAlignment="1" applyProtection="1">
      <alignment horizontal="left" vertical="center" wrapText="1"/>
    </xf>
    <xf numFmtId="49" fontId="7" fillId="0" borderId="5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center" vertical="center"/>
    </xf>
    <xf numFmtId="4" fontId="30" fillId="0" borderId="0" xfId="0" applyNumberFormat="1" applyFont="1" applyFill="1" applyBorder="1" applyAlignment="1" applyProtection="1">
      <alignment horizontal="right" vertical="center"/>
    </xf>
    <xf numFmtId="0" fontId="15" fillId="0" borderId="0" xfId="0" applyFont="1" applyAlignment="1"/>
    <xf numFmtId="49" fontId="28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right"/>
    </xf>
    <xf numFmtId="164" fontId="11" fillId="0" borderId="2" xfId="0" applyNumberFormat="1" applyFont="1" applyFill="1" applyBorder="1" applyAlignment="1" applyProtection="1">
      <alignment horizontal="right" vertical="center"/>
    </xf>
    <xf numFmtId="164" fontId="10" fillId="0" borderId="2" xfId="0" applyNumberFormat="1" applyFont="1" applyFill="1" applyBorder="1" applyAlignment="1" applyProtection="1">
      <alignment horizontal="right" vertical="center"/>
    </xf>
    <xf numFmtId="164" fontId="15" fillId="0" borderId="2" xfId="0" applyNumberFormat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>
      <alignment vertical="center" wrapText="1"/>
    </xf>
    <xf numFmtId="164" fontId="21" fillId="0" borderId="2" xfId="0" applyNumberFormat="1" applyFont="1" applyFill="1" applyBorder="1" applyAlignment="1">
      <alignment horizontal="right" vertical="center" wrapText="1"/>
    </xf>
    <xf numFmtId="164" fontId="24" fillId="0" borderId="2" xfId="0" applyNumberFormat="1" applyFont="1" applyFill="1" applyBorder="1" applyAlignment="1">
      <alignment horizontal="right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vertical="center"/>
    </xf>
    <xf numFmtId="49" fontId="28" fillId="0" borderId="5" xfId="0" applyNumberFormat="1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/>
    </xf>
    <xf numFmtId="4" fontId="11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" fontId="11" fillId="0" borderId="0" xfId="0" applyNumberFormat="1" applyFont="1" applyFill="1" applyBorder="1" applyAlignment="1" applyProtection="1">
      <alignment horizontal="left" vertical="center"/>
    </xf>
    <xf numFmtId="4" fontId="13" fillId="0" borderId="0" xfId="0" applyNumberFormat="1" applyFont="1" applyFill="1" applyBorder="1" applyAlignment="1" applyProtection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4" fontId="24" fillId="0" borderId="13" xfId="0" applyNumberFormat="1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left"/>
    </xf>
    <xf numFmtId="4" fontId="25" fillId="0" borderId="0" xfId="0" applyNumberFormat="1" applyFont="1" applyBorder="1" applyAlignment="1">
      <alignment horizontal="center"/>
    </xf>
    <xf numFmtId="4" fontId="24" fillId="0" borderId="11" xfId="0" applyNumberFormat="1" applyFont="1" applyBorder="1" applyAlignment="1">
      <alignment horizontal="center" vertical="center" wrapText="1"/>
    </xf>
    <xf numFmtId="4" fontId="24" fillId="0" borderId="4" xfId="0" applyNumberFormat="1" applyFont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32" fillId="0" borderId="15" xfId="0" applyFont="1" applyBorder="1" applyAlignment="1">
      <alignment wrapText="1"/>
    </xf>
    <xf numFmtId="0" fontId="32" fillId="0" borderId="15" xfId="0" applyFont="1" applyBorder="1" applyAlignment="1">
      <alignment horizontal="left" wrapText="1"/>
    </xf>
    <xf numFmtId="0" fontId="21" fillId="0" borderId="2" xfId="0" applyFont="1" applyFill="1" applyBorder="1" applyAlignment="1">
      <alignment vertical="center" wrapText="1"/>
    </xf>
    <xf numFmtId="0" fontId="33" fillId="0" borderId="15" xfId="0" applyFont="1" applyBorder="1" applyAlignment="1">
      <alignment horizontal="left" wrapText="1"/>
    </xf>
    <xf numFmtId="49" fontId="28" fillId="0" borderId="1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left" vertical="center" wrapText="1"/>
    </xf>
    <xf numFmtId="0" fontId="32" fillId="0" borderId="2" xfId="0" applyFont="1" applyBorder="1" applyAlignment="1">
      <alignment horizontal="justify" vertical="center"/>
    </xf>
    <xf numFmtId="4" fontId="10" fillId="0" borderId="0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abSelected="1" view="pageBreakPreview" zoomScale="80" zoomScaleNormal="80" zoomScaleSheetLayoutView="80" workbookViewId="0">
      <pane xSplit="6" ySplit="12" topLeftCell="G13" activePane="bottomRight" state="frozen"/>
      <selection pane="topRight" activeCell="D1" sqref="D1"/>
      <selection pane="bottomLeft" activeCell="A7" sqref="A7"/>
      <selection pane="bottomRight" activeCell="G21" sqref="G21"/>
    </sheetView>
  </sheetViews>
  <sheetFormatPr defaultRowHeight="15" x14ac:dyDescent="0.2"/>
  <cols>
    <col min="1" max="1" width="51.140625" style="8" customWidth="1"/>
    <col min="2" max="2" width="8.28515625" style="69" customWidth="1"/>
    <col min="3" max="3" width="6.42578125" style="69" bestFit="1" customWidth="1"/>
    <col min="4" max="4" width="7.140625" style="69" customWidth="1"/>
    <col min="5" max="5" width="13.5703125" style="69" customWidth="1"/>
    <col min="6" max="6" width="6.7109375" style="69" customWidth="1"/>
    <col min="7" max="7" width="12.140625" style="20" customWidth="1"/>
    <col min="8" max="8" width="13.28515625" style="20" customWidth="1"/>
    <col min="9" max="9" width="16" style="20" customWidth="1"/>
    <col min="10" max="16384" width="9.140625" style="8"/>
  </cols>
  <sheetData>
    <row r="1" spans="1:9" s="31" customFormat="1" ht="18" x14ac:dyDescent="0.2">
      <c r="A1" s="115"/>
      <c r="B1" s="115"/>
      <c r="C1" s="115"/>
      <c r="D1" s="115"/>
      <c r="E1" s="115"/>
      <c r="F1" s="115"/>
      <c r="G1" s="116" t="s">
        <v>125</v>
      </c>
      <c r="H1" s="116"/>
      <c r="I1" s="116"/>
    </row>
    <row r="2" spans="1:9" s="31" customFormat="1" ht="18" x14ac:dyDescent="0.2">
      <c r="A2" s="86"/>
      <c r="B2" s="86"/>
      <c r="C2" s="86"/>
      <c r="D2" s="86"/>
      <c r="E2" s="86"/>
      <c r="F2" s="86"/>
      <c r="G2" s="116" t="s">
        <v>126</v>
      </c>
      <c r="H2" s="117"/>
      <c r="I2" s="117"/>
    </row>
    <row r="3" spans="1:9" s="31" customFormat="1" ht="18" x14ac:dyDescent="0.2">
      <c r="A3" s="86"/>
      <c r="B3" s="86"/>
      <c r="C3" s="86"/>
      <c r="D3" s="86"/>
      <c r="E3" s="86"/>
      <c r="F3" s="86"/>
      <c r="G3" s="116" t="s">
        <v>127</v>
      </c>
      <c r="H3" s="117"/>
      <c r="I3" s="117"/>
    </row>
    <row r="4" spans="1:9" s="31" customFormat="1" ht="18" x14ac:dyDescent="0.2">
      <c r="A4" s="86"/>
      <c r="B4" s="86"/>
      <c r="C4" s="86"/>
      <c r="D4" s="86"/>
      <c r="E4" s="86"/>
      <c r="F4" s="86"/>
      <c r="G4" s="116" t="s">
        <v>200</v>
      </c>
      <c r="H4" s="117"/>
      <c r="I4" s="117"/>
    </row>
    <row r="5" spans="1:9" s="31" customFormat="1" ht="18" x14ac:dyDescent="0.2">
      <c r="A5" s="113"/>
      <c r="B5" s="113"/>
      <c r="C5" s="113"/>
      <c r="D5" s="113"/>
      <c r="E5" s="113"/>
      <c r="F5" s="113"/>
      <c r="G5" s="114"/>
      <c r="H5" s="114"/>
      <c r="I5" s="114"/>
    </row>
    <row r="6" spans="1:9" s="31" customFormat="1" ht="18" x14ac:dyDescent="0.2">
      <c r="A6" s="115" t="s">
        <v>152</v>
      </c>
      <c r="B6" s="115"/>
      <c r="C6" s="115"/>
      <c r="D6" s="115"/>
      <c r="E6" s="115"/>
      <c r="F6" s="115"/>
      <c r="G6" s="115"/>
      <c r="H6" s="115"/>
      <c r="I6" s="114"/>
    </row>
    <row r="7" spans="1:9" s="31" customFormat="1" ht="18" x14ac:dyDescent="0.2">
      <c r="A7" s="115" t="s">
        <v>153</v>
      </c>
      <c r="B7" s="115"/>
      <c r="C7" s="115"/>
      <c r="D7" s="115"/>
      <c r="E7" s="115"/>
      <c r="F7" s="115"/>
      <c r="G7" s="115"/>
      <c r="H7" s="114"/>
      <c r="I7" s="114"/>
    </row>
    <row r="8" spans="1:9" s="31" customFormat="1" ht="18" x14ac:dyDescent="0.2">
      <c r="A8" s="115" t="s">
        <v>154</v>
      </c>
      <c r="B8" s="115"/>
      <c r="C8" s="115"/>
      <c r="D8" s="115"/>
      <c r="E8" s="115"/>
      <c r="F8" s="115"/>
      <c r="G8" s="115"/>
      <c r="H8" s="115"/>
      <c r="I8" s="114"/>
    </row>
    <row r="9" spans="1:9" s="31" customFormat="1" ht="18" x14ac:dyDescent="0.2">
      <c r="A9" s="115" t="s">
        <v>201</v>
      </c>
      <c r="B9" s="115"/>
      <c r="C9" s="115"/>
      <c r="D9" s="115"/>
      <c r="E9" s="115"/>
      <c r="F9" s="115"/>
      <c r="G9" s="115"/>
      <c r="H9" s="115"/>
      <c r="I9" s="93"/>
    </row>
    <row r="10" spans="1:9" s="31" customFormat="1" x14ac:dyDescent="0.2">
      <c r="A10" s="30"/>
      <c r="B10" s="97"/>
      <c r="C10" s="97"/>
      <c r="D10" s="97"/>
      <c r="E10" s="97"/>
      <c r="F10" s="97"/>
      <c r="G10" s="93" t="s">
        <v>139</v>
      </c>
      <c r="H10" s="141"/>
      <c r="I10" s="93"/>
    </row>
    <row r="11" spans="1:9" s="30" customFormat="1" ht="61.5" customHeight="1" x14ac:dyDescent="0.2">
      <c r="A11" s="88" t="s">
        <v>119</v>
      </c>
      <c r="B11" s="70" t="s">
        <v>65</v>
      </c>
      <c r="C11" s="70" t="s">
        <v>120</v>
      </c>
      <c r="D11" s="71" t="s">
        <v>121</v>
      </c>
      <c r="E11" s="71" t="s">
        <v>122</v>
      </c>
      <c r="F11" s="71" t="s">
        <v>123</v>
      </c>
      <c r="G11" s="87" t="s">
        <v>202</v>
      </c>
      <c r="H11" s="68" t="s">
        <v>203</v>
      </c>
      <c r="I11" s="89" t="s">
        <v>124</v>
      </c>
    </row>
    <row r="12" spans="1:9" s="36" customFormat="1" ht="11.25" customHeight="1" x14ac:dyDescent="0.2">
      <c r="A12" s="90">
        <v>1</v>
      </c>
      <c r="B12" s="91">
        <v>2</v>
      </c>
      <c r="C12" s="91" t="s">
        <v>89</v>
      </c>
      <c r="D12" s="91" t="s">
        <v>43</v>
      </c>
      <c r="E12" s="91" t="s">
        <v>44</v>
      </c>
      <c r="F12" s="91" t="s">
        <v>45</v>
      </c>
      <c r="G12" s="92">
        <v>7</v>
      </c>
      <c r="H12" s="92">
        <v>8</v>
      </c>
      <c r="I12" s="92">
        <v>9</v>
      </c>
    </row>
    <row r="13" spans="1:9" s="37" customFormat="1" ht="22.5" customHeight="1" x14ac:dyDescent="0.2">
      <c r="A13" s="40" t="s">
        <v>128</v>
      </c>
      <c r="B13" s="38"/>
      <c r="C13" s="38"/>
      <c r="D13" s="38"/>
      <c r="E13" s="38"/>
      <c r="F13" s="38"/>
      <c r="G13" s="102">
        <f>SUM(G41+G52+G56+G106+G109+G130+G145)+G15+G36+G143</f>
        <v>12580.1</v>
      </c>
      <c r="H13" s="102">
        <f>SUM(H41+H52+H56+H106+H109+H130+H145)+H15+H36+H142</f>
        <v>11842.300000000001</v>
      </c>
      <c r="I13" s="102">
        <f>SUM(I41+I52+I56+I106+I109+I130+I145)+I15+I36</f>
        <v>737.80000000000018</v>
      </c>
    </row>
    <row r="14" spans="1:9" s="37" customFormat="1" ht="22.5" customHeight="1" x14ac:dyDescent="0.2">
      <c r="A14" s="40" t="s">
        <v>107</v>
      </c>
      <c r="B14" s="38" t="s">
        <v>104</v>
      </c>
      <c r="C14" s="38" t="s">
        <v>130</v>
      </c>
      <c r="D14" s="38" t="s">
        <v>130</v>
      </c>
      <c r="E14" s="38" t="s">
        <v>165</v>
      </c>
      <c r="F14" s="38" t="s">
        <v>63</v>
      </c>
      <c r="G14" s="102">
        <f>G13</f>
        <v>12580.1</v>
      </c>
      <c r="H14" s="102">
        <f>H13</f>
        <v>11842.300000000001</v>
      </c>
      <c r="I14" s="102">
        <f>I13</f>
        <v>737.80000000000018</v>
      </c>
    </row>
    <row r="15" spans="1:9" s="37" customFormat="1" ht="22.5" customHeight="1" x14ac:dyDescent="0.2">
      <c r="A15" s="40" t="s">
        <v>135</v>
      </c>
      <c r="B15" s="38" t="s">
        <v>104</v>
      </c>
      <c r="C15" s="38" t="s">
        <v>129</v>
      </c>
      <c r="D15" s="38" t="s">
        <v>130</v>
      </c>
      <c r="E15" s="38" t="s">
        <v>165</v>
      </c>
      <c r="F15" s="38" t="s">
        <v>63</v>
      </c>
      <c r="G15" s="102">
        <f>G19+G29+G27+G31</f>
        <v>4236.0000000000009</v>
      </c>
      <c r="H15" s="102">
        <f>H19+H29+H27+H31</f>
        <v>4236.0000000000009</v>
      </c>
      <c r="I15" s="102">
        <f>I19+I29+I31</f>
        <v>0</v>
      </c>
    </row>
    <row r="16" spans="1:9" s="28" customFormat="1" ht="45" hidden="1" x14ac:dyDescent="0.2">
      <c r="A16" s="106" t="s">
        <v>38</v>
      </c>
      <c r="B16" s="38" t="s">
        <v>63</v>
      </c>
      <c r="C16" s="38" t="s">
        <v>63</v>
      </c>
      <c r="D16" s="38" t="s">
        <v>66</v>
      </c>
      <c r="E16" s="38" t="s">
        <v>64</v>
      </c>
      <c r="F16" s="38" t="s">
        <v>63</v>
      </c>
      <c r="G16" s="107">
        <f>SUM(G17:G18)</f>
        <v>0</v>
      </c>
      <c r="H16" s="107">
        <f>SUM(H17:H18)</f>
        <v>0</v>
      </c>
      <c r="I16" s="102" t="e">
        <f>SUM(G16-#REF!)</f>
        <v>#REF!</v>
      </c>
    </row>
    <row r="17" spans="1:10" s="58" customFormat="1" ht="18.75" hidden="1" customHeight="1" x14ac:dyDescent="0.2">
      <c r="A17" s="57" t="s">
        <v>5</v>
      </c>
      <c r="B17" s="39" t="s">
        <v>104</v>
      </c>
      <c r="C17" s="39" t="s">
        <v>104</v>
      </c>
      <c r="D17" s="39" t="s">
        <v>66</v>
      </c>
      <c r="E17" s="39" t="s">
        <v>67</v>
      </c>
      <c r="F17" s="39" t="s">
        <v>39</v>
      </c>
      <c r="G17" s="108"/>
      <c r="H17" s="108"/>
      <c r="I17" s="103" t="e">
        <f>SUM(G17-#REF!)</f>
        <v>#REF!</v>
      </c>
    </row>
    <row r="18" spans="1:10" s="58" customFormat="1" ht="19.5" hidden="1" customHeight="1" x14ac:dyDescent="0.2">
      <c r="A18" s="57" t="s">
        <v>40</v>
      </c>
      <c r="B18" s="39" t="s">
        <v>104</v>
      </c>
      <c r="C18" s="39" t="s">
        <v>104</v>
      </c>
      <c r="D18" s="39" t="s">
        <v>66</v>
      </c>
      <c r="E18" s="39" t="s">
        <v>67</v>
      </c>
      <c r="F18" s="39" t="s">
        <v>39</v>
      </c>
      <c r="G18" s="104"/>
      <c r="H18" s="103"/>
      <c r="I18" s="103" t="e">
        <f>SUM(G18-#REF!)</f>
        <v>#REF!</v>
      </c>
    </row>
    <row r="19" spans="1:10" s="31" customFormat="1" ht="73.5" customHeight="1" x14ac:dyDescent="0.2">
      <c r="A19" s="105" t="s">
        <v>141</v>
      </c>
      <c r="B19" s="38" t="s">
        <v>104</v>
      </c>
      <c r="C19" s="38" t="s">
        <v>129</v>
      </c>
      <c r="D19" s="38" t="s">
        <v>132</v>
      </c>
      <c r="E19" s="38" t="s">
        <v>165</v>
      </c>
      <c r="F19" s="38" t="s">
        <v>63</v>
      </c>
      <c r="G19" s="102">
        <f>G20+G21+G23+G25+G24+G22+G26</f>
        <v>4169.4000000000005</v>
      </c>
      <c r="H19" s="102">
        <f>H20+H21+H23+H25+H24+H22+H26</f>
        <v>4169.4000000000005</v>
      </c>
      <c r="I19" s="102">
        <f>I20+I21+I23+I25+I24+I22+I26</f>
        <v>0</v>
      </c>
    </row>
    <row r="20" spans="1:10" s="30" customFormat="1" ht="32.25" customHeight="1" x14ac:dyDescent="0.2">
      <c r="A20" s="59" t="s">
        <v>167</v>
      </c>
      <c r="B20" s="39" t="s">
        <v>104</v>
      </c>
      <c r="C20" s="39" t="s">
        <v>129</v>
      </c>
      <c r="D20" s="39" t="s">
        <v>132</v>
      </c>
      <c r="E20" s="39" t="s">
        <v>160</v>
      </c>
      <c r="F20" s="39" t="s">
        <v>112</v>
      </c>
      <c r="G20" s="103">
        <v>2095.9</v>
      </c>
      <c r="H20" s="103">
        <v>2095.9</v>
      </c>
      <c r="I20" s="102">
        <f t="shared" ref="I20:I39" si="0">G20-H20</f>
        <v>0</v>
      </c>
      <c r="J20" s="110"/>
    </row>
    <row r="21" spans="1:10" s="30" customFormat="1" ht="29.25" customHeight="1" x14ac:dyDescent="0.2">
      <c r="A21" s="59" t="s">
        <v>142</v>
      </c>
      <c r="B21" s="39" t="s">
        <v>104</v>
      </c>
      <c r="C21" s="39" t="s">
        <v>129</v>
      </c>
      <c r="D21" s="39" t="s">
        <v>132</v>
      </c>
      <c r="E21" s="39" t="s">
        <v>160</v>
      </c>
      <c r="F21" s="39" t="s">
        <v>113</v>
      </c>
      <c r="G21" s="103">
        <v>9.6</v>
      </c>
      <c r="H21" s="103">
        <v>9.6</v>
      </c>
      <c r="I21" s="102">
        <f>G21-H21</f>
        <v>0</v>
      </c>
    </row>
    <row r="22" spans="1:10" s="30" customFormat="1" ht="24.75" customHeight="1" x14ac:dyDescent="0.2">
      <c r="A22" s="59" t="s">
        <v>217</v>
      </c>
      <c r="B22" s="39" t="s">
        <v>104</v>
      </c>
      <c r="C22" s="39" t="s">
        <v>129</v>
      </c>
      <c r="D22" s="39" t="s">
        <v>132</v>
      </c>
      <c r="E22" s="39" t="s">
        <v>160</v>
      </c>
      <c r="F22" s="39" t="s">
        <v>157</v>
      </c>
      <c r="G22" s="103">
        <v>615.6</v>
      </c>
      <c r="H22" s="103">
        <v>615.6</v>
      </c>
      <c r="I22" s="102">
        <f>G22-H22</f>
        <v>0</v>
      </c>
    </row>
    <row r="23" spans="1:10" s="30" customFormat="1" ht="30" customHeight="1" x14ac:dyDescent="0.2">
      <c r="A23" s="59" t="s">
        <v>218</v>
      </c>
      <c r="B23" s="39" t="s">
        <v>104</v>
      </c>
      <c r="C23" s="39" t="s">
        <v>129</v>
      </c>
      <c r="D23" s="39" t="s">
        <v>132</v>
      </c>
      <c r="E23" s="39" t="s">
        <v>160</v>
      </c>
      <c r="F23" s="39" t="s">
        <v>114</v>
      </c>
      <c r="G23" s="103">
        <v>1432.1</v>
      </c>
      <c r="H23" s="103">
        <v>1432.1</v>
      </c>
      <c r="I23" s="102">
        <f t="shared" si="0"/>
        <v>0</v>
      </c>
    </row>
    <row r="24" spans="1:10" s="30" customFormat="1" ht="27.75" customHeight="1" x14ac:dyDescent="0.2">
      <c r="A24" s="59" t="s">
        <v>219</v>
      </c>
      <c r="B24" s="39" t="s">
        <v>104</v>
      </c>
      <c r="C24" s="39" t="s">
        <v>129</v>
      </c>
      <c r="D24" s="39" t="s">
        <v>132</v>
      </c>
      <c r="E24" s="39" t="s">
        <v>160</v>
      </c>
      <c r="F24" s="39" t="s">
        <v>148</v>
      </c>
      <c r="G24" s="103">
        <v>7</v>
      </c>
      <c r="H24" s="103">
        <v>7</v>
      </c>
      <c r="I24" s="102">
        <f t="shared" ref="I24" si="1">G24-H24</f>
        <v>0</v>
      </c>
    </row>
    <row r="25" spans="1:10" s="30" customFormat="1" ht="21" customHeight="1" x14ac:dyDescent="0.2">
      <c r="A25" s="57" t="s">
        <v>181</v>
      </c>
      <c r="B25" s="39" t="s">
        <v>104</v>
      </c>
      <c r="C25" s="39" t="s">
        <v>129</v>
      </c>
      <c r="D25" s="39" t="s">
        <v>132</v>
      </c>
      <c r="E25" s="39" t="s">
        <v>160</v>
      </c>
      <c r="F25" s="39" t="s">
        <v>115</v>
      </c>
      <c r="G25" s="103">
        <v>5.0999999999999996</v>
      </c>
      <c r="H25" s="103">
        <v>5.0999999999999996</v>
      </c>
      <c r="I25" s="102">
        <f t="shared" si="0"/>
        <v>0</v>
      </c>
    </row>
    <row r="26" spans="1:10" s="30" customFormat="1" ht="16.5" customHeight="1" x14ac:dyDescent="0.2">
      <c r="A26" s="57" t="s">
        <v>159</v>
      </c>
      <c r="B26" s="39" t="s">
        <v>104</v>
      </c>
      <c r="C26" s="39" t="s">
        <v>129</v>
      </c>
      <c r="D26" s="39" t="s">
        <v>132</v>
      </c>
      <c r="E26" s="39" t="s">
        <v>160</v>
      </c>
      <c r="F26" s="39" t="s">
        <v>158</v>
      </c>
      <c r="G26" s="103">
        <v>4.0999999999999996</v>
      </c>
      <c r="H26" s="103">
        <v>4.0999999999999996</v>
      </c>
      <c r="I26" s="102">
        <f t="shared" si="0"/>
        <v>0</v>
      </c>
    </row>
    <row r="27" spans="1:10" s="30" customFormat="1" ht="35.25" hidden="1" customHeight="1" x14ac:dyDescent="0.2">
      <c r="A27" s="105" t="s">
        <v>192</v>
      </c>
      <c r="B27" s="38" t="s">
        <v>104</v>
      </c>
      <c r="C27" s="38" t="s">
        <v>129</v>
      </c>
      <c r="D27" s="38" t="s">
        <v>134</v>
      </c>
      <c r="E27" s="38" t="s">
        <v>165</v>
      </c>
      <c r="F27" s="38" t="s">
        <v>63</v>
      </c>
      <c r="G27" s="102">
        <f>G28</f>
        <v>0</v>
      </c>
      <c r="H27" s="102">
        <f>H28</f>
        <v>0</v>
      </c>
      <c r="I27" s="102">
        <f t="shared" ref="I27:I28" si="2">G27-H27</f>
        <v>0</v>
      </c>
    </row>
    <row r="28" spans="1:10" s="30" customFormat="1" ht="21" hidden="1" customHeight="1" x14ac:dyDescent="0.2">
      <c r="A28" s="59" t="s">
        <v>193</v>
      </c>
      <c r="B28" s="39" t="s">
        <v>104</v>
      </c>
      <c r="C28" s="39" t="s">
        <v>129</v>
      </c>
      <c r="D28" s="39" t="s">
        <v>134</v>
      </c>
      <c r="E28" s="39" t="s">
        <v>190</v>
      </c>
      <c r="F28" s="39" t="s">
        <v>191</v>
      </c>
      <c r="G28" s="103">
        <v>0</v>
      </c>
      <c r="H28" s="103">
        <v>0</v>
      </c>
      <c r="I28" s="103">
        <f t="shared" si="2"/>
        <v>0</v>
      </c>
    </row>
    <row r="29" spans="1:10" s="30" customFormat="1" ht="19.5" hidden="1" customHeight="1" x14ac:dyDescent="0.2">
      <c r="A29" s="40" t="s">
        <v>161</v>
      </c>
      <c r="B29" s="38" t="s">
        <v>104</v>
      </c>
      <c r="C29" s="38" t="s">
        <v>129</v>
      </c>
      <c r="D29" s="38" t="s">
        <v>133</v>
      </c>
      <c r="E29" s="38" t="s">
        <v>165</v>
      </c>
      <c r="F29" s="38" t="s">
        <v>63</v>
      </c>
      <c r="G29" s="102">
        <f>G30</f>
        <v>0</v>
      </c>
      <c r="H29" s="102">
        <f>H30</f>
        <v>0</v>
      </c>
      <c r="I29" s="102">
        <f t="shared" si="0"/>
        <v>0</v>
      </c>
    </row>
    <row r="30" spans="1:10" s="30" customFormat="1" hidden="1" x14ac:dyDescent="0.2">
      <c r="A30" s="59" t="s">
        <v>162</v>
      </c>
      <c r="B30" s="39" t="s">
        <v>104</v>
      </c>
      <c r="C30" s="39" t="s">
        <v>129</v>
      </c>
      <c r="D30" s="39" t="s">
        <v>133</v>
      </c>
      <c r="E30" s="39" t="s">
        <v>163</v>
      </c>
      <c r="F30" s="39" t="s">
        <v>164</v>
      </c>
      <c r="G30" s="103">
        <v>0</v>
      </c>
      <c r="H30" s="103">
        <v>0</v>
      </c>
      <c r="I30" s="103">
        <f t="shared" si="0"/>
        <v>0</v>
      </c>
    </row>
    <row r="31" spans="1:10" s="30" customFormat="1" ht="15.75" x14ac:dyDescent="0.2">
      <c r="A31" s="40" t="s">
        <v>195</v>
      </c>
      <c r="B31" s="38" t="s">
        <v>104</v>
      </c>
      <c r="C31" s="38" t="s">
        <v>129</v>
      </c>
      <c r="D31" s="38" t="s">
        <v>194</v>
      </c>
      <c r="E31" s="38" t="s">
        <v>165</v>
      </c>
      <c r="F31" s="38" t="s">
        <v>63</v>
      </c>
      <c r="G31" s="102">
        <f>G32+G33+G35+G34</f>
        <v>66.599999999999994</v>
      </c>
      <c r="H31" s="102">
        <f>H32+H33+H35+H34</f>
        <v>66.599999999999994</v>
      </c>
      <c r="I31" s="102">
        <f t="shared" ref="I31:I35" si="3">G31-H31</f>
        <v>0</v>
      </c>
    </row>
    <row r="32" spans="1:10" s="30" customFormat="1" ht="65.25" customHeight="1" x14ac:dyDescent="0.25">
      <c r="A32" s="133" t="s">
        <v>220</v>
      </c>
      <c r="B32" s="39" t="s">
        <v>104</v>
      </c>
      <c r="C32" s="39" t="s">
        <v>129</v>
      </c>
      <c r="D32" s="39" t="s">
        <v>194</v>
      </c>
      <c r="E32" s="39" t="s">
        <v>204</v>
      </c>
      <c r="F32" s="39" t="s">
        <v>114</v>
      </c>
      <c r="G32" s="103">
        <v>45.8</v>
      </c>
      <c r="H32" s="103">
        <v>45.8</v>
      </c>
      <c r="I32" s="102">
        <f t="shared" si="3"/>
        <v>0</v>
      </c>
    </row>
    <row r="33" spans="1:9" s="30" customFormat="1" ht="47.25" customHeight="1" x14ac:dyDescent="0.25">
      <c r="A33" s="134" t="s">
        <v>221</v>
      </c>
      <c r="B33" s="39" t="s">
        <v>104</v>
      </c>
      <c r="C33" s="39" t="s">
        <v>129</v>
      </c>
      <c r="D33" s="39" t="s">
        <v>194</v>
      </c>
      <c r="E33" s="39" t="s">
        <v>205</v>
      </c>
      <c r="F33" s="39" t="s">
        <v>114</v>
      </c>
      <c r="G33" s="103">
        <v>5.2</v>
      </c>
      <c r="H33" s="103">
        <v>5.2</v>
      </c>
      <c r="I33" s="102">
        <f t="shared" si="3"/>
        <v>0</v>
      </c>
    </row>
    <row r="34" spans="1:9" s="30" customFormat="1" ht="60" x14ac:dyDescent="0.25">
      <c r="A34" s="134" t="s">
        <v>222</v>
      </c>
      <c r="B34" s="39" t="s">
        <v>104</v>
      </c>
      <c r="C34" s="39" t="s">
        <v>129</v>
      </c>
      <c r="D34" s="39" t="s">
        <v>194</v>
      </c>
      <c r="E34" s="39" t="s">
        <v>206</v>
      </c>
      <c r="F34" s="39" t="s">
        <v>114</v>
      </c>
      <c r="G34" s="103">
        <v>1</v>
      </c>
      <c r="H34" s="103">
        <v>1</v>
      </c>
      <c r="I34" s="102">
        <f t="shared" si="3"/>
        <v>0</v>
      </c>
    </row>
    <row r="35" spans="1:9" s="30" customFormat="1" ht="24.75" customHeight="1" x14ac:dyDescent="0.2">
      <c r="A35" s="57" t="s">
        <v>159</v>
      </c>
      <c r="B35" s="39" t="s">
        <v>104</v>
      </c>
      <c r="C35" s="39" t="s">
        <v>129</v>
      </c>
      <c r="D35" s="39" t="s">
        <v>194</v>
      </c>
      <c r="E35" s="39" t="s">
        <v>160</v>
      </c>
      <c r="F35" s="39" t="s">
        <v>158</v>
      </c>
      <c r="G35" s="103">
        <v>14.6</v>
      </c>
      <c r="H35" s="103">
        <v>14.6</v>
      </c>
      <c r="I35" s="103">
        <f t="shared" si="3"/>
        <v>0</v>
      </c>
    </row>
    <row r="36" spans="1:9" s="58" customFormat="1" ht="19.5" customHeight="1" x14ac:dyDescent="0.2">
      <c r="A36" s="40" t="s">
        <v>56</v>
      </c>
      <c r="B36" s="38" t="s">
        <v>104</v>
      </c>
      <c r="C36" s="38" t="s">
        <v>131</v>
      </c>
      <c r="D36" s="38" t="s">
        <v>130</v>
      </c>
      <c r="E36" s="38" t="s">
        <v>165</v>
      </c>
      <c r="F36" s="38" t="s">
        <v>63</v>
      </c>
      <c r="G36" s="107">
        <f>G37</f>
        <v>177.39999999999998</v>
      </c>
      <c r="H36" s="107">
        <f>H37</f>
        <v>177.4</v>
      </c>
      <c r="I36" s="102">
        <f>G36-H36</f>
        <v>0</v>
      </c>
    </row>
    <row r="37" spans="1:9" s="30" customFormat="1" ht="19.5" customHeight="1" x14ac:dyDescent="0.2">
      <c r="A37" s="40" t="s">
        <v>14</v>
      </c>
      <c r="B37" s="38" t="s">
        <v>104</v>
      </c>
      <c r="C37" s="38" t="s">
        <v>131</v>
      </c>
      <c r="D37" s="95" t="s">
        <v>136</v>
      </c>
      <c r="E37" s="95" t="s">
        <v>165</v>
      </c>
      <c r="F37" s="95" t="s">
        <v>63</v>
      </c>
      <c r="G37" s="102">
        <f>G38+G39+G40</f>
        <v>177.39999999999998</v>
      </c>
      <c r="H37" s="102">
        <f>H38+H39+H40</f>
        <v>177.4</v>
      </c>
      <c r="I37" s="102">
        <f t="shared" si="0"/>
        <v>0</v>
      </c>
    </row>
    <row r="38" spans="1:9" s="30" customFormat="1" ht="33" customHeight="1" x14ac:dyDescent="0.2">
      <c r="A38" s="59" t="s">
        <v>167</v>
      </c>
      <c r="B38" s="39" t="s">
        <v>104</v>
      </c>
      <c r="C38" s="39" t="s">
        <v>131</v>
      </c>
      <c r="D38" s="111" t="s">
        <v>136</v>
      </c>
      <c r="E38" s="111" t="s">
        <v>166</v>
      </c>
      <c r="F38" s="111" t="s">
        <v>112</v>
      </c>
      <c r="G38" s="103">
        <f>122.3+2.1</f>
        <v>124.39999999999999</v>
      </c>
      <c r="H38" s="103">
        <v>124.4</v>
      </c>
      <c r="I38" s="102">
        <f t="shared" si="0"/>
        <v>0</v>
      </c>
    </row>
    <row r="39" spans="1:9" s="30" customFormat="1" ht="27.75" customHeight="1" x14ac:dyDescent="0.2">
      <c r="A39" s="59" t="s">
        <v>217</v>
      </c>
      <c r="B39" s="39" t="s">
        <v>104</v>
      </c>
      <c r="C39" s="39" t="s">
        <v>131</v>
      </c>
      <c r="D39" s="111" t="s">
        <v>136</v>
      </c>
      <c r="E39" s="111" t="s">
        <v>166</v>
      </c>
      <c r="F39" s="111" t="s">
        <v>157</v>
      </c>
      <c r="G39" s="103">
        <v>36.4</v>
      </c>
      <c r="H39" s="103">
        <v>36.4</v>
      </c>
      <c r="I39" s="102">
        <f t="shared" si="0"/>
        <v>0</v>
      </c>
    </row>
    <row r="40" spans="1:9" s="30" customFormat="1" ht="27.75" customHeight="1" x14ac:dyDescent="0.2">
      <c r="A40" s="59" t="s">
        <v>218</v>
      </c>
      <c r="B40" s="39" t="s">
        <v>104</v>
      </c>
      <c r="C40" s="39" t="s">
        <v>131</v>
      </c>
      <c r="D40" s="111" t="s">
        <v>136</v>
      </c>
      <c r="E40" s="111" t="s">
        <v>166</v>
      </c>
      <c r="F40" s="111" t="s">
        <v>114</v>
      </c>
      <c r="G40" s="103">
        <v>16.600000000000001</v>
      </c>
      <c r="H40" s="103">
        <v>16.600000000000001</v>
      </c>
      <c r="I40" s="102">
        <f t="shared" ref="I40" si="4">G40-H40</f>
        <v>0</v>
      </c>
    </row>
    <row r="41" spans="1:9" s="31" customFormat="1" ht="34.5" customHeight="1" x14ac:dyDescent="0.2">
      <c r="A41" s="135" t="s">
        <v>57</v>
      </c>
      <c r="B41" s="109" t="s">
        <v>104</v>
      </c>
      <c r="C41" s="109" t="s">
        <v>136</v>
      </c>
      <c r="D41" s="109" t="s">
        <v>130</v>
      </c>
      <c r="E41" s="109" t="s">
        <v>165</v>
      </c>
      <c r="F41" s="109" t="s">
        <v>63</v>
      </c>
      <c r="G41" s="107">
        <f>SUM(G42+G46)+G49</f>
        <v>504</v>
      </c>
      <c r="H41" s="107">
        <f>SUM(H42+H46)+H49</f>
        <v>503.9</v>
      </c>
      <c r="I41" s="107">
        <f>SUM(I42+I46)+I49</f>
        <v>9.9999999999999645E-2</v>
      </c>
    </row>
    <row r="42" spans="1:9" s="31" customFormat="1" ht="50.25" customHeight="1" x14ac:dyDescent="0.2">
      <c r="A42" s="105" t="s">
        <v>60</v>
      </c>
      <c r="B42" s="38" t="s">
        <v>104</v>
      </c>
      <c r="C42" s="38" t="s">
        <v>136</v>
      </c>
      <c r="D42" s="38" t="s">
        <v>137</v>
      </c>
      <c r="E42" s="38" t="s">
        <v>165</v>
      </c>
      <c r="F42" s="38" t="s">
        <v>63</v>
      </c>
      <c r="G42" s="102">
        <f>G43+G45</f>
        <v>430.7</v>
      </c>
      <c r="H42" s="102">
        <f>H43+H45</f>
        <v>430.7</v>
      </c>
      <c r="I42" s="102">
        <f t="shared" ref="I42:I43" si="5">G42-H42</f>
        <v>0</v>
      </c>
    </row>
    <row r="43" spans="1:9" s="30" customFormat="1" ht="43.5" customHeight="1" x14ac:dyDescent="0.2">
      <c r="A43" s="59" t="s">
        <v>145</v>
      </c>
      <c r="B43" s="39" t="s">
        <v>104</v>
      </c>
      <c r="C43" s="39" t="s">
        <v>136</v>
      </c>
      <c r="D43" s="39" t="s">
        <v>137</v>
      </c>
      <c r="E43" s="39" t="s">
        <v>170</v>
      </c>
      <c r="F43" s="39" t="s">
        <v>114</v>
      </c>
      <c r="G43" s="103">
        <v>380.7</v>
      </c>
      <c r="H43" s="103">
        <v>380.7</v>
      </c>
      <c r="I43" s="102">
        <f t="shared" si="5"/>
        <v>0</v>
      </c>
    </row>
    <row r="44" spans="1:9" s="30" customFormat="1" ht="18" hidden="1" customHeight="1" x14ac:dyDescent="0.2">
      <c r="A44" s="57" t="s">
        <v>13</v>
      </c>
      <c r="B44" s="39" t="s">
        <v>104</v>
      </c>
      <c r="C44" s="39" t="s">
        <v>104</v>
      </c>
      <c r="D44" s="39" t="s">
        <v>68</v>
      </c>
      <c r="E44" s="39" t="s">
        <v>69</v>
      </c>
      <c r="F44" s="39" t="s">
        <v>70</v>
      </c>
      <c r="G44" s="103"/>
      <c r="H44" s="103"/>
      <c r="I44" s="103" t="e">
        <f>SUM(G44-#REF!)</f>
        <v>#REF!</v>
      </c>
    </row>
    <row r="45" spans="1:9" s="30" customFormat="1" ht="63" customHeight="1" x14ac:dyDescent="0.25">
      <c r="A45" s="133" t="s">
        <v>223</v>
      </c>
      <c r="B45" s="39" t="s">
        <v>104</v>
      </c>
      <c r="C45" s="39" t="s">
        <v>136</v>
      </c>
      <c r="D45" s="39" t="s">
        <v>137</v>
      </c>
      <c r="E45" s="39" t="s">
        <v>179</v>
      </c>
      <c r="F45" s="39" t="s">
        <v>207</v>
      </c>
      <c r="G45" s="103">
        <v>50</v>
      </c>
      <c r="H45" s="103">
        <v>50</v>
      </c>
      <c r="I45" s="102">
        <f t="shared" ref="I45" si="6">G45-H45</f>
        <v>0</v>
      </c>
    </row>
    <row r="46" spans="1:9" s="34" customFormat="1" ht="21.75" customHeight="1" x14ac:dyDescent="0.2">
      <c r="A46" s="40" t="s">
        <v>96</v>
      </c>
      <c r="B46" s="38" t="s">
        <v>104</v>
      </c>
      <c r="C46" s="38" t="s">
        <v>136</v>
      </c>
      <c r="D46" s="38" t="s">
        <v>49</v>
      </c>
      <c r="E46" s="38" t="s">
        <v>165</v>
      </c>
      <c r="F46" s="38" t="s">
        <v>63</v>
      </c>
      <c r="G46" s="102">
        <f>SUM(G47+G48)</f>
        <v>8.6999999999999993</v>
      </c>
      <c r="H46" s="102">
        <f>SUM(H47+H48)</f>
        <v>8.6</v>
      </c>
      <c r="I46" s="102">
        <f t="shared" ref="I46:I47" si="7">G46-H46</f>
        <v>9.9999999999999645E-2</v>
      </c>
    </row>
    <row r="47" spans="1:9" s="30" customFormat="1" ht="41.25" customHeight="1" x14ac:dyDescent="0.2">
      <c r="A47" s="59" t="s">
        <v>146</v>
      </c>
      <c r="B47" s="39" t="s">
        <v>104</v>
      </c>
      <c r="C47" s="39" t="s">
        <v>136</v>
      </c>
      <c r="D47" s="39" t="s">
        <v>49</v>
      </c>
      <c r="E47" s="39" t="s">
        <v>171</v>
      </c>
      <c r="F47" s="39" t="s">
        <v>114</v>
      </c>
      <c r="G47" s="103">
        <v>8.6999999999999993</v>
      </c>
      <c r="H47" s="103">
        <v>8.6</v>
      </c>
      <c r="I47" s="102">
        <f t="shared" si="7"/>
        <v>9.9999999999999645E-2</v>
      </c>
    </row>
    <row r="48" spans="1:9" s="30" customFormat="1" hidden="1" x14ac:dyDescent="0.2">
      <c r="A48" s="57" t="s">
        <v>13</v>
      </c>
      <c r="B48" s="39" t="s">
        <v>104</v>
      </c>
      <c r="C48" s="39" t="s">
        <v>104</v>
      </c>
      <c r="D48" s="39" t="s">
        <v>95</v>
      </c>
      <c r="E48" s="39" t="s">
        <v>97</v>
      </c>
      <c r="F48" s="39" t="s">
        <v>85</v>
      </c>
      <c r="G48" s="103"/>
      <c r="H48" s="103"/>
      <c r="I48" s="103" t="e">
        <f>SUM(G48-#REF!)</f>
        <v>#REF!</v>
      </c>
    </row>
    <row r="49" spans="1:9" s="30" customFormat="1" ht="48.75" customHeight="1" x14ac:dyDescent="0.2">
      <c r="A49" s="105" t="s">
        <v>172</v>
      </c>
      <c r="B49" s="38" t="s">
        <v>104</v>
      </c>
      <c r="C49" s="38" t="s">
        <v>136</v>
      </c>
      <c r="D49" s="38" t="s">
        <v>173</v>
      </c>
      <c r="E49" s="38" t="s">
        <v>165</v>
      </c>
      <c r="F49" s="38" t="s">
        <v>63</v>
      </c>
      <c r="G49" s="102">
        <f>G50+G51</f>
        <v>64.599999999999994</v>
      </c>
      <c r="H49" s="102">
        <f>H50+H51</f>
        <v>64.599999999999994</v>
      </c>
      <c r="I49" s="102">
        <f>I50+I51</f>
        <v>0</v>
      </c>
    </row>
    <row r="50" spans="1:9" s="30" customFormat="1" ht="57.75" customHeight="1" x14ac:dyDescent="0.2">
      <c r="A50" s="59" t="s">
        <v>175</v>
      </c>
      <c r="B50" s="39" t="s">
        <v>104</v>
      </c>
      <c r="C50" s="39" t="s">
        <v>136</v>
      </c>
      <c r="D50" s="39" t="s">
        <v>173</v>
      </c>
      <c r="E50" s="39" t="s">
        <v>174</v>
      </c>
      <c r="F50" s="39" t="s">
        <v>114</v>
      </c>
      <c r="G50" s="103">
        <v>3</v>
      </c>
      <c r="H50" s="103">
        <v>3</v>
      </c>
      <c r="I50" s="103">
        <f>G50-H50</f>
        <v>0</v>
      </c>
    </row>
    <row r="51" spans="1:9" s="30" customFormat="1" ht="51" customHeight="1" x14ac:dyDescent="0.2">
      <c r="A51" s="59" t="s">
        <v>144</v>
      </c>
      <c r="B51" s="39" t="s">
        <v>104</v>
      </c>
      <c r="C51" s="39" t="s">
        <v>136</v>
      </c>
      <c r="D51" s="39" t="s">
        <v>173</v>
      </c>
      <c r="E51" s="39" t="s">
        <v>169</v>
      </c>
      <c r="F51" s="39" t="s">
        <v>114</v>
      </c>
      <c r="G51" s="103">
        <v>61.6</v>
      </c>
      <c r="H51" s="103">
        <v>61.6</v>
      </c>
      <c r="I51" s="103">
        <f>G51-H51</f>
        <v>0</v>
      </c>
    </row>
    <row r="52" spans="1:9" s="31" customFormat="1" ht="27" customHeight="1" x14ac:dyDescent="0.2">
      <c r="A52" s="40" t="s">
        <v>15</v>
      </c>
      <c r="B52" s="38" t="s">
        <v>104</v>
      </c>
      <c r="C52" s="38" t="s">
        <v>132</v>
      </c>
      <c r="D52" s="38" t="s">
        <v>130</v>
      </c>
      <c r="E52" s="38" t="s">
        <v>165</v>
      </c>
      <c r="F52" s="38" t="s">
        <v>63</v>
      </c>
      <c r="G52" s="102">
        <f>G53</f>
        <v>107.7</v>
      </c>
      <c r="H52" s="102">
        <f>H53</f>
        <v>4</v>
      </c>
      <c r="I52" s="102">
        <f t="shared" ref="I52" si="8">G52-H52</f>
        <v>103.7</v>
      </c>
    </row>
    <row r="53" spans="1:9" s="30" customFormat="1" ht="21.75" customHeight="1" x14ac:dyDescent="0.2">
      <c r="A53" s="40" t="s">
        <v>16</v>
      </c>
      <c r="B53" s="38" t="s">
        <v>104</v>
      </c>
      <c r="C53" s="38" t="s">
        <v>132</v>
      </c>
      <c r="D53" s="38" t="s">
        <v>140</v>
      </c>
      <c r="E53" s="38" t="s">
        <v>165</v>
      </c>
      <c r="F53" s="38" t="s">
        <v>63</v>
      </c>
      <c r="G53" s="102">
        <f>SUM(G54:G55)</f>
        <v>107.7</v>
      </c>
      <c r="H53" s="102">
        <f>SUM(H54:H55)</f>
        <v>4</v>
      </c>
      <c r="I53" s="102">
        <f>SUM(I54:I55)</f>
        <v>103.7</v>
      </c>
    </row>
    <row r="54" spans="1:9" s="30" customFormat="1" ht="40.5" customHeight="1" x14ac:dyDescent="0.2">
      <c r="A54" s="59" t="s">
        <v>168</v>
      </c>
      <c r="B54" s="39" t="s">
        <v>104</v>
      </c>
      <c r="C54" s="39" t="s">
        <v>132</v>
      </c>
      <c r="D54" s="39" t="s">
        <v>140</v>
      </c>
      <c r="E54" s="39" t="s">
        <v>176</v>
      </c>
      <c r="F54" s="39" t="s">
        <v>114</v>
      </c>
      <c r="G54" s="103">
        <v>103.7</v>
      </c>
      <c r="H54" s="103">
        <v>0</v>
      </c>
      <c r="I54" s="103">
        <f t="shared" ref="I54:I55" si="9">G54-H54</f>
        <v>103.7</v>
      </c>
    </row>
    <row r="55" spans="1:9" s="30" customFormat="1" ht="37.5" customHeight="1" x14ac:dyDescent="0.2">
      <c r="A55" s="59" t="s">
        <v>219</v>
      </c>
      <c r="B55" s="39" t="s">
        <v>104</v>
      </c>
      <c r="C55" s="39" t="s">
        <v>132</v>
      </c>
      <c r="D55" s="39" t="s">
        <v>140</v>
      </c>
      <c r="E55" s="39" t="s">
        <v>176</v>
      </c>
      <c r="F55" s="39" t="s">
        <v>148</v>
      </c>
      <c r="G55" s="103">
        <v>4</v>
      </c>
      <c r="H55" s="103">
        <v>4</v>
      </c>
      <c r="I55" s="103">
        <f t="shared" si="9"/>
        <v>0</v>
      </c>
    </row>
    <row r="56" spans="1:9" s="31" customFormat="1" ht="23.25" customHeight="1" x14ac:dyDescent="0.2">
      <c r="A56" s="40" t="s">
        <v>18</v>
      </c>
      <c r="B56" s="38" t="s">
        <v>104</v>
      </c>
      <c r="C56" s="38" t="s">
        <v>140</v>
      </c>
      <c r="D56" s="38" t="s">
        <v>130</v>
      </c>
      <c r="E56" s="38" t="s">
        <v>165</v>
      </c>
      <c r="F56" s="38" t="s">
        <v>63</v>
      </c>
      <c r="G56" s="102">
        <f>G68+G80+G65</f>
        <v>5862.7</v>
      </c>
      <c r="H56" s="102">
        <f>H68+H80+H65</f>
        <v>5286.4</v>
      </c>
      <c r="I56" s="102">
        <f t="shared" ref="I56" si="10">G56-H56</f>
        <v>576.30000000000018</v>
      </c>
    </row>
    <row r="57" spans="1:9" s="31" customFormat="1" ht="1.5" hidden="1" customHeight="1" x14ac:dyDescent="0.2">
      <c r="A57" s="40" t="s">
        <v>19</v>
      </c>
      <c r="B57" s="38" t="s">
        <v>63</v>
      </c>
      <c r="C57" s="38" t="s">
        <v>63</v>
      </c>
      <c r="D57" s="38" t="s">
        <v>72</v>
      </c>
      <c r="E57" s="38" t="s">
        <v>64</v>
      </c>
      <c r="F57" s="38" t="s">
        <v>63</v>
      </c>
      <c r="G57" s="102">
        <f>SUM(G58:G64)</f>
        <v>0</v>
      </c>
      <c r="H57" s="102">
        <f>SUM(H58:H64)</f>
        <v>0</v>
      </c>
      <c r="I57" s="102" t="e">
        <f>SUM(I58:I64)</f>
        <v>#REF!</v>
      </c>
    </row>
    <row r="58" spans="1:9" s="30" customFormat="1" ht="28.5" hidden="1" x14ac:dyDescent="0.2">
      <c r="A58" s="59" t="s">
        <v>17</v>
      </c>
      <c r="B58" s="39" t="s">
        <v>104</v>
      </c>
      <c r="C58" s="39" t="s">
        <v>104</v>
      </c>
      <c r="D58" s="39" t="s">
        <v>72</v>
      </c>
      <c r="E58" s="39" t="s">
        <v>73</v>
      </c>
      <c r="F58" s="39" t="s">
        <v>71</v>
      </c>
      <c r="G58" s="103"/>
      <c r="H58" s="103"/>
      <c r="I58" s="103" t="e">
        <f>SUM(G58-#REF!)</f>
        <v>#REF!</v>
      </c>
    </row>
    <row r="59" spans="1:9" s="30" customFormat="1" ht="42.75" hidden="1" x14ac:dyDescent="0.2">
      <c r="A59" s="59" t="s">
        <v>102</v>
      </c>
      <c r="B59" s="39" t="s">
        <v>104</v>
      </c>
      <c r="C59" s="39" t="s">
        <v>104</v>
      </c>
      <c r="D59" s="39" t="s">
        <v>72</v>
      </c>
      <c r="E59" s="39" t="s">
        <v>74</v>
      </c>
      <c r="F59" s="39" t="s">
        <v>71</v>
      </c>
      <c r="G59" s="103"/>
      <c r="H59" s="103"/>
      <c r="I59" s="103" t="e">
        <f>SUM(G59-#REF!)</f>
        <v>#REF!</v>
      </c>
    </row>
    <row r="60" spans="1:9" s="30" customFormat="1" hidden="1" x14ac:dyDescent="0.2">
      <c r="A60" s="57" t="s">
        <v>10</v>
      </c>
      <c r="B60" s="39" t="s">
        <v>104</v>
      </c>
      <c r="C60" s="39" t="s">
        <v>104</v>
      </c>
      <c r="D60" s="39" t="s">
        <v>72</v>
      </c>
      <c r="E60" s="39" t="s">
        <v>103</v>
      </c>
      <c r="F60" s="39" t="s">
        <v>39</v>
      </c>
      <c r="G60" s="103">
        <v>0</v>
      </c>
      <c r="H60" s="103">
        <v>0</v>
      </c>
      <c r="I60" s="103" t="e">
        <f>SUM(G60-#REF!)</f>
        <v>#REF!</v>
      </c>
    </row>
    <row r="61" spans="1:9" s="30" customFormat="1" hidden="1" x14ac:dyDescent="0.2">
      <c r="A61" s="57" t="s">
        <v>21</v>
      </c>
      <c r="B61" s="39" t="s">
        <v>104</v>
      </c>
      <c r="C61" s="39" t="s">
        <v>104</v>
      </c>
      <c r="D61" s="39" t="s">
        <v>72</v>
      </c>
      <c r="E61" s="39" t="s">
        <v>103</v>
      </c>
      <c r="F61" s="39" t="s">
        <v>39</v>
      </c>
      <c r="G61" s="103"/>
      <c r="H61" s="103"/>
      <c r="I61" s="103" t="e">
        <f>SUM(G61-#REF!)</f>
        <v>#REF!</v>
      </c>
    </row>
    <row r="62" spans="1:9" s="30" customFormat="1" ht="28.5" hidden="1" x14ac:dyDescent="0.2">
      <c r="A62" s="59" t="s">
        <v>17</v>
      </c>
      <c r="B62" s="39" t="s">
        <v>104</v>
      </c>
      <c r="C62" s="39" t="s">
        <v>104</v>
      </c>
      <c r="D62" s="39" t="s">
        <v>72</v>
      </c>
      <c r="E62" s="39" t="s">
        <v>75</v>
      </c>
      <c r="F62" s="39" t="s">
        <v>71</v>
      </c>
      <c r="G62" s="103">
        <v>0</v>
      </c>
      <c r="H62" s="103"/>
      <c r="I62" s="103" t="e">
        <f>SUM(G62-#REF!)</f>
        <v>#REF!</v>
      </c>
    </row>
    <row r="63" spans="1:9" s="30" customFormat="1" hidden="1" x14ac:dyDescent="0.2">
      <c r="A63" s="57" t="s">
        <v>10</v>
      </c>
      <c r="B63" s="39" t="s">
        <v>104</v>
      </c>
      <c r="C63" s="39" t="s">
        <v>104</v>
      </c>
      <c r="D63" s="39" t="s">
        <v>72</v>
      </c>
      <c r="E63" s="39" t="s">
        <v>75</v>
      </c>
      <c r="F63" s="39" t="s">
        <v>39</v>
      </c>
      <c r="G63" s="103"/>
      <c r="H63" s="103"/>
      <c r="I63" s="103" t="e">
        <f>SUM(G63-#REF!)</f>
        <v>#REF!</v>
      </c>
    </row>
    <row r="64" spans="1:9" s="30" customFormat="1" ht="28.5" hidden="1" x14ac:dyDescent="0.2">
      <c r="A64" s="59" t="s">
        <v>17</v>
      </c>
      <c r="B64" s="39" t="s">
        <v>104</v>
      </c>
      <c r="C64" s="39" t="s">
        <v>104</v>
      </c>
      <c r="D64" s="39" t="s">
        <v>72</v>
      </c>
      <c r="E64" s="39" t="s">
        <v>75</v>
      </c>
      <c r="F64" s="39" t="s">
        <v>39</v>
      </c>
      <c r="G64" s="103"/>
      <c r="H64" s="103"/>
      <c r="I64" s="103" t="e">
        <f>SUM(G64-#REF!)</f>
        <v>#REF!</v>
      </c>
    </row>
    <row r="65" spans="1:9" s="30" customFormat="1" ht="22.5" customHeight="1" x14ac:dyDescent="0.2">
      <c r="A65" s="105" t="s">
        <v>19</v>
      </c>
      <c r="B65" s="38" t="s">
        <v>104</v>
      </c>
      <c r="C65" s="38" t="s">
        <v>140</v>
      </c>
      <c r="D65" s="38" t="s">
        <v>129</v>
      </c>
      <c r="E65" s="38" t="s">
        <v>165</v>
      </c>
      <c r="F65" s="38" t="s">
        <v>63</v>
      </c>
      <c r="G65" s="102">
        <f>G67+G66</f>
        <v>4</v>
      </c>
      <c r="H65" s="102">
        <f>H67+H66</f>
        <v>3.9000000000000004</v>
      </c>
      <c r="I65" s="103">
        <f t="shared" ref="I65" si="11">G65-H65</f>
        <v>9.9999999999999645E-2</v>
      </c>
    </row>
    <row r="66" spans="1:9" s="30" customFormat="1" ht="31.5" customHeight="1" x14ac:dyDescent="0.2">
      <c r="A66" s="59" t="s">
        <v>218</v>
      </c>
      <c r="B66" s="39" t="s">
        <v>104</v>
      </c>
      <c r="C66" s="39" t="s">
        <v>140</v>
      </c>
      <c r="D66" s="39" t="s">
        <v>129</v>
      </c>
      <c r="E66" s="39" t="s">
        <v>177</v>
      </c>
      <c r="F66" s="39" t="s">
        <v>114</v>
      </c>
      <c r="G66" s="103">
        <v>2.7</v>
      </c>
      <c r="H66" s="103">
        <v>2.6</v>
      </c>
      <c r="I66" s="103">
        <f>G66-H66</f>
        <v>0.10000000000000009</v>
      </c>
    </row>
    <row r="67" spans="1:9" s="30" customFormat="1" ht="37.5" customHeight="1" x14ac:dyDescent="0.2">
      <c r="A67" s="59" t="s">
        <v>219</v>
      </c>
      <c r="B67" s="39" t="s">
        <v>104</v>
      </c>
      <c r="C67" s="39" t="s">
        <v>140</v>
      </c>
      <c r="D67" s="39" t="s">
        <v>129</v>
      </c>
      <c r="E67" s="39" t="s">
        <v>177</v>
      </c>
      <c r="F67" s="39" t="s">
        <v>148</v>
      </c>
      <c r="G67" s="103">
        <v>1.3</v>
      </c>
      <c r="H67" s="103">
        <v>1.3</v>
      </c>
      <c r="I67" s="103">
        <f t="shared" ref="I67" si="12">G67-H67</f>
        <v>0</v>
      </c>
    </row>
    <row r="68" spans="1:9" s="31" customFormat="1" ht="22.5" customHeight="1" x14ac:dyDescent="0.2">
      <c r="A68" s="40" t="s">
        <v>20</v>
      </c>
      <c r="B68" s="38" t="s">
        <v>104</v>
      </c>
      <c r="C68" s="38" t="s">
        <v>140</v>
      </c>
      <c r="D68" s="38" t="s">
        <v>131</v>
      </c>
      <c r="E68" s="38" t="s">
        <v>165</v>
      </c>
      <c r="F68" s="38" t="s">
        <v>63</v>
      </c>
      <c r="G68" s="102">
        <f>G75+G77+G79+G78</f>
        <v>946.8</v>
      </c>
      <c r="H68" s="102">
        <f>H75+H77+H79+H78</f>
        <v>946.5</v>
      </c>
      <c r="I68" s="102">
        <f>G68-H68</f>
        <v>0.29999999999995453</v>
      </c>
    </row>
    <row r="69" spans="1:9" s="30" customFormat="1" ht="28.5" hidden="1" x14ac:dyDescent="0.2">
      <c r="A69" s="59" t="s">
        <v>17</v>
      </c>
      <c r="B69" s="39" t="s">
        <v>104</v>
      </c>
      <c r="C69" s="39" t="s">
        <v>104</v>
      </c>
      <c r="D69" s="39" t="s">
        <v>76</v>
      </c>
      <c r="E69" s="39" t="s">
        <v>77</v>
      </c>
      <c r="F69" s="39" t="s">
        <v>71</v>
      </c>
      <c r="G69" s="103"/>
      <c r="H69" s="103"/>
      <c r="I69" s="103" t="e">
        <f>SUM(G69-#REF!)</f>
        <v>#REF!</v>
      </c>
    </row>
    <row r="70" spans="1:9" s="30" customFormat="1" ht="28.5" hidden="1" x14ac:dyDescent="0.2">
      <c r="A70" s="59" t="s">
        <v>17</v>
      </c>
      <c r="B70" s="39" t="s">
        <v>104</v>
      </c>
      <c r="C70" s="39" t="s">
        <v>104</v>
      </c>
      <c r="D70" s="39" t="s">
        <v>76</v>
      </c>
      <c r="E70" s="39" t="s">
        <v>78</v>
      </c>
      <c r="F70" s="39" t="s">
        <v>71</v>
      </c>
      <c r="G70" s="103">
        <v>0</v>
      </c>
      <c r="H70" s="103"/>
      <c r="I70" s="103" t="e">
        <f>SUM(G70-#REF!)</f>
        <v>#REF!</v>
      </c>
    </row>
    <row r="71" spans="1:9" s="30" customFormat="1" ht="28.5" hidden="1" x14ac:dyDescent="0.2">
      <c r="A71" s="59" t="s">
        <v>17</v>
      </c>
      <c r="B71" s="39" t="s">
        <v>104</v>
      </c>
      <c r="C71" s="39" t="s">
        <v>104</v>
      </c>
      <c r="D71" s="39" t="s">
        <v>76</v>
      </c>
      <c r="E71" s="39" t="s">
        <v>77</v>
      </c>
      <c r="F71" s="39" t="s">
        <v>111</v>
      </c>
      <c r="G71" s="103">
        <v>0</v>
      </c>
      <c r="H71" s="103"/>
      <c r="I71" s="103" t="e">
        <f>SUM(G71-#REF!)</f>
        <v>#REF!</v>
      </c>
    </row>
    <row r="72" spans="1:9" s="30" customFormat="1" hidden="1" x14ac:dyDescent="0.2">
      <c r="A72" s="59" t="s">
        <v>22</v>
      </c>
      <c r="B72" s="39" t="s">
        <v>104</v>
      </c>
      <c r="C72" s="39" t="s">
        <v>104</v>
      </c>
      <c r="D72" s="39" t="s">
        <v>76</v>
      </c>
      <c r="E72" s="39" t="s">
        <v>109</v>
      </c>
      <c r="F72" s="39" t="s">
        <v>71</v>
      </c>
      <c r="G72" s="103">
        <v>0</v>
      </c>
      <c r="H72" s="103"/>
      <c r="I72" s="103" t="e">
        <f>SUM(G72-#REF!)</f>
        <v>#REF!</v>
      </c>
    </row>
    <row r="73" spans="1:9" s="30" customFormat="1" ht="28.5" hidden="1" x14ac:dyDescent="0.2">
      <c r="A73" s="59" t="s">
        <v>17</v>
      </c>
      <c r="B73" s="39" t="s">
        <v>104</v>
      </c>
      <c r="C73" s="39" t="s">
        <v>104</v>
      </c>
      <c r="D73" s="39" t="s">
        <v>76</v>
      </c>
      <c r="E73" s="39" t="s">
        <v>79</v>
      </c>
      <c r="F73" s="39" t="s">
        <v>71</v>
      </c>
      <c r="G73" s="103"/>
      <c r="H73" s="103"/>
      <c r="I73" s="103" t="e">
        <f>SUM(G73-#REF!)</f>
        <v>#REF!</v>
      </c>
    </row>
    <row r="74" spans="1:9" s="30" customFormat="1" hidden="1" x14ac:dyDescent="0.2">
      <c r="A74" s="57" t="s">
        <v>10</v>
      </c>
      <c r="B74" s="39" t="s">
        <v>104</v>
      </c>
      <c r="C74" s="39" t="s">
        <v>104</v>
      </c>
      <c r="D74" s="39" t="s">
        <v>76</v>
      </c>
      <c r="E74" s="39" t="s">
        <v>79</v>
      </c>
      <c r="F74" s="39" t="s">
        <v>39</v>
      </c>
      <c r="G74" s="103"/>
      <c r="H74" s="103"/>
      <c r="I74" s="103"/>
    </row>
    <row r="75" spans="1:9" s="30" customFormat="1" ht="76.5" customHeight="1" x14ac:dyDescent="0.2">
      <c r="A75" s="59" t="s">
        <v>196</v>
      </c>
      <c r="B75" s="39" t="s">
        <v>104</v>
      </c>
      <c r="C75" s="39" t="s">
        <v>140</v>
      </c>
      <c r="D75" s="39" t="s">
        <v>131</v>
      </c>
      <c r="E75" s="39" t="s">
        <v>208</v>
      </c>
      <c r="F75" s="39" t="s">
        <v>209</v>
      </c>
      <c r="G75" s="103">
        <v>16</v>
      </c>
      <c r="H75" s="103">
        <v>16</v>
      </c>
      <c r="I75" s="102">
        <f t="shared" ref="I75" si="13">G75-H75</f>
        <v>0</v>
      </c>
    </row>
    <row r="76" spans="1:9" s="30" customFormat="1" ht="21" hidden="1" customHeight="1" x14ac:dyDescent="0.2">
      <c r="A76" s="59" t="s">
        <v>22</v>
      </c>
      <c r="B76" s="39" t="s">
        <v>104</v>
      </c>
      <c r="C76" s="39" t="s">
        <v>104</v>
      </c>
      <c r="D76" s="39" t="s">
        <v>76</v>
      </c>
      <c r="E76" s="39" t="s">
        <v>79</v>
      </c>
      <c r="F76" s="39" t="s">
        <v>39</v>
      </c>
      <c r="G76" s="103">
        <v>0</v>
      </c>
      <c r="H76" s="103"/>
      <c r="I76" s="103" t="e">
        <f>SUM(G76-#REF!)</f>
        <v>#REF!</v>
      </c>
    </row>
    <row r="77" spans="1:9" s="30" customFormat="1" ht="57.75" customHeight="1" x14ac:dyDescent="0.2">
      <c r="A77" s="59" t="s">
        <v>198</v>
      </c>
      <c r="B77" s="39" t="s">
        <v>104</v>
      </c>
      <c r="C77" s="39" t="s">
        <v>140</v>
      </c>
      <c r="D77" s="39" t="s">
        <v>131</v>
      </c>
      <c r="E77" s="39" t="s">
        <v>197</v>
      </c>
      <c r="F77" s="39" t="s">
        <v>114</v>
      </c>
      <c r="G77" s="103">
        <v>775.6</v>
      </c>
      <c r="H77" s="103">
        <v>775.4</v>
      </c>
      <c r="I77" s="103">
        <f t="shared" ref="I77:I79" si="14">G77-H77</f>
        <v>0.20000000000004547</v>
      </c>
    </row>
    <row r="78" spans="1:9" s="30" customFormat="1" ht="94.5" customHeight="1" x14ac:dyDescent="0.25">
      <c r="A78" s="134" t="s">
        <v>224</v>
      </c>
      <c r="B78" s="39" t="s">
        <v>104</v>
      </c>
      <c r="C78" s="39" t="s">
        <v>140</v>
      </c>
      <c r="D78" s="39" t="s">
        <v>131</v>
      </c>
      <c r="E78" s="39" t="s">
        <v>210</v>
      </c>
      <c r="F78" s="39" t="s">
        <v>114</v>
      </c>
      <c r="G78" s="103">
        <v>99.8</v>
      </c>
      <c r="H78" s="103">
        <v>99.7</v>
      </c>
      <c r="I78" s="103">
        <f t="shared" ref="I78" si="15">G78-H78</f>
        <v>9.9999999999994316E-2</v>
      </c>
    </row>
    <row r="79" spans="1:9" s="30" customFormat="1" ht="36" customHeight="1" x14ac:dyDescent="0.2">
      <c r="A79" s="59" t="s">
        <v>219</v>
      </c>
      <c r="B79" s="39" t="s">
        <v>104</v>
      </c>
      <c r="C79" s="39" t="s">
        <v>140</v>
      </c>
      <c r="D79" s="39" t="s">
        <v>131</v>
      </c>
      <c r="E79" s="39" t="s">
        <v>178</v>
      </c>
      <c r="F79" s="39" t="s">
        <v>148</v>
      </c>
      <c r="G79" s="103">
        <v>55.4</v>
      </c>
      <c r="H79" s="103">
        <v>55.4</v>
      </c>
      <c r="I79" s="103">
        <f t="shared" si="14"/>
        <v>0</v>
      </c>
    </row>
    <row r="80" spans="1:9" s="31" customFormat="1" ht="18.75" customHeight="1" x14ac:dyDescent="0.2">
      <c r="A80" s="40" t="s">
        <v>23</v>
      </c>
      <c r="B80" s="38" t="s">
        <v>104</v>
      </c>
      <c r="C80" s="38" t="s">
        <v>140</v>
      </c>
      <c r="D80" s="38" t="s">
        <v>136</v>
      </c>
      <c r="E80" s="38" t="s">
        <v>165</v>
      </c>
      <c r="F80" s="38" t="s">
        <v>63</v>
      </c>
      <c r="G80" s="102">
        <f>G85+G89+G96+G101+G87+G81</f>
        <v>4911.8999999999996</v>
      </c>
      <c r="H80" s="102">
        <f>H85+H89+H96+H101+H87+H81</f>
        <v>4336</v>
      </c>
      <c r="I80" s="102">
        <f t="shared" ref="I80:I90" si="16">G80-H80</f>
        <v>575.89999999999964</v>
      </c>
    </row>
    <row r="81" spans="1:9" s="31" customFormat="1" ht="62.25" customHeight="1" x14ac:dyDescent="0.2">
      <c r="A81" s="136" t="s">
        <v>225</v>
      </c>
      <c r="B81" s="38" t="s">
        <v>104</v>
      </c>
      <c r="C81" s="38" t="s">
        <v>140</v>
      </c>
      <c r="D81" s="38" t="s">
        <v>136</v>
      </c>
      <c r="E81" s="38" t="s">
        <v>216</v>
      </c>
      <c r="F81" s="38" t="s">
        <v>63</v>
      </c>
      <c r="G81" s="102">
        <f>G82+G83+G84</f>
        <v>1396.1</v>
      </c>
      <c r="H81" s="102">
        <f>H82+H83+H84</f>
        <v>1396.1</v>
      </c>
      <c r="I81" s="103">
        <f>G81-H81</f>
        <v>0</v>
      </c>
    </row>
    <row r="82" spans="1:9" s="31" customFormat="1" ht="75.75" customHeight="1" x14ac:dyDescent="0.25">
      <c r="A82" s="134" t="s">
        <v>226</v>
      </c>
      <c r="B82" s="39" t="s">
        <v>104</v>
      </c>
      <c r="C82" s="39" t="s">
        <v>140</v>
      </c>
      <c r="D82" s="39" t="s">
        <v>136</v>
      </c>
      <c r="E82" s="39" t="s">
        <v>214</v>
      </c>
      <c r="F82" s="39" t="s">
        <v>114</v>
      </c>
      <c r="G82" s="103">
        <v>1366.8</v>
      </c>
      <c r="H82" s="103">
        <v>1366.8</v>
      </c>
      <c r="I82" s="103">
        <f>G82-H82</f>
        <v>0</v>
      </c>
    </row>
    <row r="83" spans="1:9" s="31" customFormat="1" ht="81.75" customHeight="1" x14ac:dyDescent="0.25">
      <c r="A83" s="134" t="s">
        <v>226</v>
      </c>
      <c r="B83" s="39" t="s">
        <v>104</v>
      </c>
      <c r="C83" s="39" t="s">
        <v>140</v>
      </c>
      <c r="D83" s="39" t="s">
        <v>136</v>
      </c>
      <c r="E83" s="39" t="s">
        <v>214</v>
      </c>
      <c r="F83" s="39" t="s">
        <v>209</v>
      </c>
      <c r="G83" s="103">
        <v>27.7</v>
      </c>
      <c r="H83" s="103">
        <v>27.7</v>
      </c>
      <c r="I83" s="103">
        <f>G83-H83</f>
        <v>0</v>
      </c>
    </row>
    <row r="84" spans="1:9" s="31" customFormat="1" ht="66" customHeight="1" x14ac:dyDescent="0.25">
      <c r="A84" s="134" t="s">
        <v>227</v>
      </c>
      <c r="B84" s="39" t="s">
        <v>104</v>
      </c>
      <c r="C84" s="39" t="s">
        <v>140</v>
      </c>
      <c r="D84" s="39" t="s">
        <v>136</v>
      </c>
      <c r="E84" s="39" t="s">
        <v>215</v>
      </c>
      <c r="F84" s="39" t="s">
        <v>209</v>
      </c>
      <c r="G84" s="103">
        <v>1.6</v>
      </c>
      <c r="H84" s="103">
        <v>1.6</v>
      </c>
      <c r="I84" s="103">
        <f>G84-H84</f>
        <v>0</v>
      </c>
    </row>
    <row r="85" spans="1:9" s="31" customFormat="1" ht="56.25" customHeight="1" x14ac:dyDescent="0.2">
      <c r="A85" s="105" t="s">
        <v>150</v>
      </c>
      <c r="B85" s="38" t="s">
        <v>104</v>
      </c>
      <c r="C85" s="38" t="s">
        <v>140</v>
      </c>
      <c r="D85" s="38" t="s">
        <v>136</v>
      </c>
      <c r="E85" s="38" t="s">
        <v>179</v>
      </c>
      <c r="F85" s="38" t="s">
        <v>63</v>
      </c>
      <c r="G85" s="102">
        <f>G86</f>
        <v>1769</v>
      </c>
      <c r="H85" s="102">
        <f>H86</f>
        <v>1769</v>
      </c>
      <c r="I85" s="102">
        <f t="shared" ref="I85:I86" si="17">G85-H85</f>
        <v>0</v>
      </c>
    </row>
    <row r="86" spans="1:9" s="31" customFormat="1" ht="18.75" customHeight="1" x14ac:dyDescent="0.2">
      <c r="A86" s="57" t="s">
        <v>149</v>
      </c>
      <c r="B86" s="39" t="s">
        <v>104</v>
      </c>
      <c r="C86" s="39" t="s">
        <v>140</v>
      </c>
      <c r="D86" s="39" t="s">
        <v>136</v>
      </c>
      <c r="E86" s="39" t="s">
        <v>179</v>
      </c>
      <c r="F86" s="39" t="s">
        <v>207</v>
      </c>
      <c r="G86" s="103">
        <v>1769</v>
      </c>
      <c r="H86" s="103">
        <v>1769</v>
      </c>
      <c r="I86" s="103">
        <f t="shared" si="17"/>
        <v>0</v>
      </c>
    </row>
    <row r="87" spans="1:9" s="31" customFormat="1" ht="66.75" customHeight="1" x14ac:dyDescent="0.2">
      <c r="A87" s="105" t="s">
        <v>155</v>
      </c>
      <c r="B87" s="38" t="s">
        <v>104</v>
      </c>
      <c r="C87" s="38" t="s">
        <v>140</v>
      </c>
      <c r="D87" s="38" t="s">
        <v>136</v>
      </c>
      <c r="E87" s="38" t="s">
        <v>180</v>
      </c>
      <c r="F87" s="38" t="s">
        <v>63</v>
      </c>
      <c r="G87" s="102">
        <f>G88</f>
        <v>100.8</v>
      </c>
      <c r="H87" s="102">
        <f>H88</f>
        <v>100.8</v>
      </c>
      <c r="I87" s="102">
        <f t="shared" ref="I87:I88" si="18">G87-H87</f>
        <v>0</v>
      </c>
    </row>
    <row r="88" spans="1:9" s="31" customFormat="1" ht="36.75" customHeight="1" x14ac:dyDescent="0.2">
      <c r="A88" s="59" t="s">
        <v>143</v>
      </c>
      <c r="B88" s="39" t="s">
        <v>104</v>
      </c>
      <c r="C88" s="39" t="s">
        <v>140</v>
      </c>
      <c r="D88" s="39" t="s">
        <v>136</v>
      </c>
      <c r="E88" s="39" t="s">
        <v>180</v>
      </c>
      <c r="F88" s="39" t="s">
        <v>114</v>
      </c>
      <c r="G88" s="103">
        <v>100.8</v>
      </c>
      <c r="H88" s="103">
        <v>100.8</v>
      </c>
      <c r="I88" s="103">
        <f t="shared" si="18"/>
        <v>0</v>
      </c>
    </row>
    <row r="89" spans="1:9" s="31" customFormat="1" ht="19.5" customHeight="1" x14ac:dyDescent="0.2">
      <c r="A89" s="40" t="s">
        <v>24</v>
      </c>
      <c r="B89" s="38" t="s">
        <v>104</v>
      </c>
      <c r="C89" s="38" t="s">
        <v>140</v>
      </c>
      <c r="D89" s="38" t="s">
        <v>136</v>
      </c>
      <c r="E89" s="38" t="s">
        <v>170</v>
      </c>
      <c r="F89" s="38" t="s">
        <v>63</v>
      </c>
      <c r="G89" s="102">
        <f>G90+G95</f>
        <v>577.70000000000005</v>
      </c>
      <c r="H89" s="102">
        <f>H90+H95</f>
        <v>376.3</v>
      </c>
      <c r="I89" s="102">
        <f t="shared" si="16"/>
        <v>201.40000000000003</v>
      </c>
    </row>
    <row r="90" spans="1:9" s="30" customFormat="1" ht="21" customHeight="1" x14ac:dyDescent="0.2">
      <c r="A90" s="59" t="s">
        <v>218</v>
      </c>
      <c r="B90" s="39" t="s">
        <v>104</v>
      </c>
      <c r="C90" s="39" t="s">
        <v>140</v>
      </c>
      <c r="D90" s="39" t="s">
        <v>136</v>
      </c>
      <c r="E90" s="39" t="s">
        <v>170</v>
      </c>
      <c r="F90" s="39" t="s">
        <v>114</v>
      </c>
      <c r="G90" s="103">
        <v>575.70000000000005</v>
      </c>
      <c r="H90" s="103">
        <v>374.3</v>
      </c>
      <c r="I90" s="102">
        <f t="shared" si="16"/>
        <v>201.40000000000003</v>
      </c>
    </row>
    <row r="91" spans="1:9" s="31" customFormat="1" ht="30" hidden="1" x14ac:dyDescent="0.2">
      <c r="A91" s="105" t="s">
        <v>25</v>
      </c>
      <c r="B91" s="38" t="s">
        <v>63</v>
      </c>
      <c r="C91" s="38" t="s">
        <v>63</v>
      </c>
      <c r="D91" s="38" t="s">
        <v>80</v>
      </c>
      <c r="E91" s="38" t="s">
        <v>81</v>
      </c>
      <c r="F91" s="38" t="s">
        <v>63</v>
      </c>
      <c r="G91" s="102">
        <f>SUM(G92:G94)</f>
        <v>0</v>
      </c>
      <c r="H91" s="102">
        <f>SUM(H92:H94)</f>
        <v>0</v>
      </c>
      <c r="I91" s="102" t="e">
        <f>SUM(G91-#REF!)</f>
        <v>#REF!</v>
      </c>
    </row>
    <row r="92" spans="1:9" s="30" customFormat="1" hidden="1" x14ac:dyDescent="0.2">
      <c r="A92" s="57" t="s">
        <v>28</v>
      </c>
      <c r="B92" s="39" t="s">
        <v>104</v>
      </c>
      <c r="C92" s="39" t="s">
        <v>104</v>
      </c>
      <c r="D92" s="39" t="s">
        <v>80</v>
      </c>
      <c r="E92" s="39" t="s">
        <v>82</v>
      </c>
      <c r="F92" s="39" t="s">
        <v>39</v>
      </c>
      <c r="G92" s="103">
        <v>0</v>
      </c>
      <c r="H92" s="103">
        <v>0</v>
      </c>
      <c r="I92" s="103" t="e">
        <f>SUM(G92-#REF!)</f>
        <v>#REF!</v>
      </c>
    </row>
    <row r="93" spans="1:9" s="30" customFormat="1" hidden="1" x14ac:dyDescent="0.2">
      <c r="A93" s="57" t="s">
        <v>13</v>
      </c>
      <c r="B93" s="39" t="s">
        <v>104</v>
      </c>
      <c r="C93" s="39" t="s">
        <v>104</v>
      </c>
      <c r="D93" s="39" t="s">
        <v>80</v>
      </c>
      <c r="E93" s="39" t="s">
        <v>82</v>
      </c>
      <c r="F93" s="39" t="s">
        <v>39</v>
      </c>
      <c r="G93" s="103">
        <v>0</v>
      </c>
      <c r="H93" s="103">
        <v>0</v>
      </c>
      <c r="I93" s="103" t="e">
        <f>SUM(G93-#REF!)</f>
        <v>#REF!</v>
      </c>
    </row>
    <row r="94" spans="1:9" s="30" customFormat="1" hidden="1" x14ac:dyDescent="0.2">
      <c r="A94" s="59" t="s">
        <v>22</v>
      </c>
      <c r="B94" s="39" t="s">
        <v>104</v>
      </c>
      <c r="C94" s="39" t="s">
        <v>104</v>
      </c>
      <c r="D94" s="39" t="s">
        <v>80</v>
      </c>
      <c r="E94" s="39" t="s">
        <v>78</v>
      </c>
      <c r="F94" s="39" t="s">
        <v>39</v>
      </c>
      <c r="G94" s="103"/>
      <c r="H94" s="103"/>
      <c r="I94" s="103" t="e">
        <f>SUM(G94-#REF!)</f>
        <v>#REF!</v>
      </c>
    </row>
    <row r="95" spans="1:9" s="30" customFormat="1" ht="29.25" customHeight="1" x14ac:dyDescent="0.2">
      <c r="A95" s="59" t="s">
        <v>219</v>
      </c>
      <c r="B95" s="39" t="s">
        <v>104</v>
      </c>
      <c r="C95" s="39" t="s">
        <v>140</v>
      </c>
      <c r="D95" s="39" t="s">
        <v>136</v>
      </c>
      <c r="E95" s="39" t="s">
        <v>170</v>
      </c>
      <c r="F95" s="39" t="s">
        <v>148</v>
      </c>
      <c r="G95" s="103">
        <v>2</v>
      </c>
      <c r="H95" s="103">
        <v>2</v>
      </c>
      <c r="I95" s="103">
        <f t="shared" ref="I95:I99" si="19">G95-H95</f>
        <v>0</v>
      </c>
    </row>
    <row r="96" spans="1:9" s="31" customFormat="1" ht="21.75" customHeight="1" x14ac:dyDescent="0.2">
      <c r="A96" s="138" t="s">
        <v>26</v>
      </c>
      <c r="B96" s="38" t="s">
        <v>104</v>
      </c>
      <c r="C96" s="38" t="s">
        <v>140</v>
      </c>
      <c r="D96" s="38" t="s">
        <v>136</v>
      </c>
      <c r="E96" s="38" t="s">
        <v>160</v>
      </c>
      <c r="F96" s="38" t="s">
        <v>63</v>
      </c>
      <c r="G96" s="102">
        <f>G98+G99+G100+G97</f>
        <v>511.6</v>
      </c>
      <c r="H96" s="102">
        <f>H98+H99+H100+H97</f>
        <v>409.6</v>
      </c>
      <c r="I96" s="102">
        <f>I98+I99+I100</f>
        <v>102</v>
      </c>
    </row>
    <row r="97" spans="1:9" s="31" customFormat="1" ht="48" customHeight="1" x14ac:dyDescent="0.2">
      <c r="A97" s="140" t="s">
        <v>228</v>
      </c>
      <c r="B97" s="137" t="s">
        <v>104</v>
      </c>
      <c r="C97" s="39" t="s">
        <v>140</v>
      </c>
      <c r="D97" s="39" t="s">
        <v>136</v>
      </c>
      <c r="E97" s="39" t="s">
        <v>160</v>
      </c>
      <c r="F97" s="39" t="s">
        <v>211</v>
      </c>
      <c r="G97" s="103">
        <v>376.8</v>
      </c>
      <c r="H97" s="103">
        <v>376.8</v>
      </c>
      <c r="I97" s="103"/>
    </row>
    <row r="98" spans="1:9" s="30" customFormat="1" ht="33" customHeight="1" x14ac:dyDescent="0.2">
      <c r="A98" s="139" t="s">
        <v>218</v>
      </c>
      <c r="B98" s="39" t="s">
        <v>104</v>
      </c>
      <c r="C98" s="39" t="s">
        <v>140</v>
      </c>
      <c r="D98" s="39" t="s">
        <v>136</v>
      </c>
      <c r="E98" s="39" t="s">
        <v>160</v>
      </c>
      <c r="F98" s="39" t="s">
        <v>114</v>
      </c>
      <c r="G98" s="103">
        <v>121.6</v>
      </c>
      <c r="H98" s="103">
        <v>19.600000000000001</v>
      </c>
      <c r="I98" s="103">
        <f t="shared" si="19"/>
        <v>102</v>
      </c>
    </row>
    <row r="99" spans="1:9" s="30" customFormat="1" ht="30.75" customHeight="1" x14ac:dyDescent="0.2">
      <c r="A99" s="59" t="s">
        <v>219</v>
      </c>
      <c r="B99" s="39" t="s">
        <v>104</v>
      </c>
      <c r="C99" s="39" t="s">
        <v>140</v>
      </c>
      <c r="D99" s="39" t="s">
        <v>136</v>
      </c>
      <c r="E99" s="39" t="s">
        <v>160</v>
      </c>
      <c r="F99" s="39" t="s">
        <v>148</v>
      </c>
      <c r="G99" s="103">
        <v>11.2</v>
      </c>
      <c r="H99" s="103">
        <v>11.2</v>
      </c>
      <c r="I99" s="103">
        <f t="shared" si="19"/>
        <v>0</v>
      </c>
    </row>
    <row r="100" spans="1:9" s="30" customFormat="1" ht="30.75" customHeight="1" x14ac:dyDescent="0.2">
      <c r="A100" s="59" t="s">
        <v>181</v>
      </c>
      <c r="B100" s="39" t="s">
        <v>104</v>
      </c>
      <c r="C100" s="39" t="s">
        <v>140</v>
      </c>
      <c r="D100" s="39" t="s">
        <v>136</v>
      </c>
      <c r="E100" s="39" t="s">
        <v>160</v>
      </c>
      <c r="F100" s="39" t="s">
        <v>115</v>
      </c>
      <c r="G100" s="103">
        <v>2</v>
      </c>
      <c r="H100" s="103">
        <v>2</v>
      </c>
      <c r="I100" s="103"/>
    </row>
    <row r="101" spans="1:9" s="31" customFormat="1" ht="23.25" customHeight="1" x14ac:dyDescent="0.2">
      <c r="A101" s="105" t="s">
        <v>27</v>
      </c>
      <c r="B101" s="38" t="s">
        <v>104</v>
      </c>
      <c r="C101" s="38" t="s">
        <v>140</v>
      </c>
      <c r="D101" s="38" t="s">
        <v>136</v>
      </c>
      <c r="E101" s="38" t="s">
        <v>178</v>
      </c>
      <c r="F101" s="38" t="s">
        <v>63</v>
      </c>
      <c r="G101" s="102">
        <f>G103+G104+G105</f>
        <v>556.70000000000005</v>
      </c>
      <c r="H101" s="102">
        <f>H103+H104+H105</f>
        <v>284.20000000000005</v>
      </c>
      <c r="I101" s="102">
        <f t="shared" ref="I101" si="20">G101-H101</f>
        <v>272.5</v>
      </c>
    </row>
    <row r="102" spans="1:9" s="58" customFormat="1" hidden="1" x14ac:dyDescent="0.2">
      <c r="A102" s="112" t="s">
        <v>10</v>
      </c>
      <c r="B102" s="39" t="s">
        <v>104</v>
      </c>
      <c r="C102" s="39" t="s">
        <v>104</v>
      </c>
      <c r="D102" s="39" t="s">
        <v>80</v>
      </c>
      <c r="E102" s="39" t="s">
        <v>79</v>
      </c>
      <c r="F102" s="39" t="s">
        <v>39</v>
      </c>
      <c r="G102" s="103"/>
      <c r="H102" s="103"/>
      <c r="I102" s="103" t="e">
        <f>SUM(G102-#REF!)</f>
        <v>#REF!</v>
      </c>
    </row>
    <row r="103" spans="1:9" s="58" customFormat="1" ht="24.75" customHeight="1" x14ac:dyDescent="0.2">
      <c r="A103" s="59" t="s">
        <v>218</v>
      </c>
      <c r="B103" s="39" t="s">
        <v>104</v>
      </c>
      <c r="C103" s="39" t="s">
        <v>140</v>
      </c>
      <c r="D103" s="39" t="s">
        <v>136</v>
      </c>
      <c r="E103" s="39" t="s">
        <v>178</v>
      </c>
      <c r="F103" s="39" t="s">
        <v>114</v>
      </c>
      <c r="G103" s="103">
        <v>522</v>
      </c>
      <c r="H103" s="103">
        <v>249.5</v>
      </c>
      <c r="I103" s="103">
        <f t="shared" ref="I103:I105" si="21">G103-H103</f>
        <v>272.5</v>
      </c>
    </row>
    <row r="104" spans="1:9" s="58" customFormat="1" ht="32.25" customHeight="1" x14ac:dyDescent="0.2">
      <c r="A104" s="59" t="s">
        <v>219</v>
      </c>
      <c r="B104" s="39" t="s">
        <v>104</v>
      </c>
      <c r="C104" s="39" t="s">
        <v>140</v>
      </c>
      <c r="D104" s="39" t="s">
        <v>136</v>
      </c>
      <c r="E104" s="39" t="s">
        <v>178</v>
      </c>
      <c r="F104" s="39" t="s">
        <v>148</v>
      </c>
      <c r="G104" s="103">
        <v>27.6</v>
      </c>
      <c r="H104" s="103">
        <v>27.6</v>
      </c>
      <c r="I104" s="103">
        <f t="shared" si="21"/>
        <v>0</v>
      </c>
    </row>
    <row r="105" spans="1:9" s="58" customFormat="1" ht="32.25" customHeight="1" x14ac:dyDescent="0.2">
      <c r="A105" s="59" t="s">
        <v>181</v>
      </c>
      <c r="B105" s="39" t="s">
        <v>104</v>
      </c>
      <c r="C105" s="39" t="s">
        <v>140</v>
      </c>
      <c r="D105" s="39" t="s">
        <v>136</v>
      </c>
      <c r="E105" s="39" t="s">
        <v>178</v>
      </c>
      <c r="F105" s="39" t="s">
        <v>115</v>
      </c>
      <c r="G105" s="103">
        <v>7.1</v>
      </c>
      <c r="H105" s="103">
        <v>7.1</v>
      </c>
      <c r="I105" s="103">
        <f t="shared" si="21"/>
        <v>0</v>
      </c>
    </row>
    <row r="106" spans="1:9" s="31" customFormat="1" ht="33.75" customHeight="1" x14ac:dyDescent="0.2">
      <c r="A106" s="135" t="s">
        <v>151</v>
      </c>
      <c r="B106" s="109" t="s">
        <v>104</v>
      </c>
      <c r="C106" s="109" t="s">
        <v>134</v>
      </c>
      <c r="D106" s="109" t="s">
        <v>130</v>
      </c>
      <c r="E106" s="109" t="s">
        <v>165</v>
      </c>
      <c r="F106" s="109" t="s">
        <v>63</v>
      </c>
      <c r="G106" s="107">
        <f>G108</f>
        <v>12</v>
      </c>
      <c r="H106" s="107">
        <f>H108</f>
        <v>12</v>
      </c>
      <c r="I106" s="102">
        <f t="shared" ref="I106" si="22">G106-H106</f>
        <v>0</v>
      </c>
    </row>
    <row r="107" spans="1:9" s="31" customFormat="1" hidden="1" x14ac:dyDescent="0.2">
      <c r="A107" s="57" t="s">
        <v>21</v>
      </c>
      <c r="B107" s="39" t="s">
        <v>104</v>
      </c>
      <c r="C107" s="39" t="s">
        <v>104</v>
      </c>
      <c r="D107" s="39" t="s">
        <v>100</v>
      </c>
      <c r="E107" s="39" t="s">
        <v>101</v>
      </c>
      <c r="F107" s="39" t="s">
        <v>39</v>
      </c>
      <c r="G107" s="102"/>
      <c r="H107" s="102"/>
      <c r="I107" s="103" t="e">
        <f>SUM(G107-#REF!)</f>
        <v>#REF!</v>
      </c>
    </row>
    <row r="108" spans="1:9" s="58" customFormat="1" ht="28.5" x14ac:dyDescent="0.2">
      <c r="A108" s="59" t="s">
        <v>143</v>
      </c>
      <c r="B108" s="39" t="s">
        <v>104</v>
      </c>
      <c r="C108" s="39" t="s">
        <v>134</v>
      </c>
      <c r="D108" s="39" t="s">
        <v>134</v>
      </c>
      <c r="E108" s="39" t="s">
        <v>182</v>
      </c>
      <c r="F108" s="39" t="s">
        <v>114</v>
      </c>
      <c r="G108" s="103">
        <v>12</v>
      </c>
      <c r="H108" s="103">
        <v>12</v>
      </c>
      <c r="I108" s="102">
        <f t="shared" ref="I108" si="23">G108-H108</f>
        <v>0</v>
      </c>
    </row>
    <row r="109" spans="1:9" s="31" customFormat="1" ht="27" customHeight="1" x14ac:dyDescent="0.2">
      <c r="A109" s="135" t="s">
        <v>58</v>
      </c>
      <c r="B109" s="109" t="s">
        <v>104</v>
      </c>
      <c r="C109" s="109" t="s">
        <v>138</v>
      </c>
      <c r="D109" s="109" t="s">
        <v>130</v>
      </c>
      <c r="E109" s="109" t="s">
        <v>165</v>
      </c>
      <c r="F109" s="109" t="s">
        <v>63</v>
      </c>
      <c r="G109" s="107">
        <f>G116</f>
        <v>358.3</v>
      </c>
      <c r="H109" s="107">
        <f>H116</f>
        <v>358.3</v>
      </c>
      <c r="I109" s="107">
        <f>G109-H109</f>
        <v>0</v>
      </c>
    </row>
    <row r="110" spans="1:9" s="30" customFormat="1" hidden="1" x14ac:dyDescent="0.2">
      <c r="A110" s="57" t="s">
        <v>5</v>
      </c>
      <c r="B110" s="39" t="s">
        <v>104</v>
      </c>
      <c r="C110" s="39" t="s">
        <v>104</v>
      </c>
      <c r="D110" s="39" t="s">
        <v>83</v>
      </c>
      <c r="E110" s="39" t="s">
        <v>84</v>
      </c>
      <c r="F110" s="39" t="s">
        <v>85</v>
      </c>
      <c r="G110" s="103"/>
      <c r="H110" s="103"/>
      <c r="I110" s="103" t="e">
        <f>SUM(G110-#REF!)</f>
        <v>#REF!</v>
      </c>
    </row>
    <row r="111" spans="1:9" s="30" customFormat="1" hidden="1" x14ac:dyDescent="0.2">
      <c r="A111" s="57" t="s">
        <v>7</v>
      </c>
      <c r="B111" s="39" t="s">
        <v>104</v>
      </c>
      <c r="C111" s="39" t="s">
        <v>104</v>
      </c>
      <c r="D111" s="39" t="s">
        <v>83</v>
      </c>
      <c r="E111" s="39" t="s">
        <v>84</v>
      </c>
      <c r="F111" s="39" t="s">
        <v>85</v>
      </c>
      <c r="G111" s="103"/>
      <c r="H111" s="103"/>
      <c r="I111" s="103" t="e">
        <f>SUM(G111-#REF!)</f>
        <v>#REF!</v>
      </c>
    </row>
    <row r="112" spans="1:9" s="30" customFormat="1" hidden="1" x14ac:dyDescent="0.2">
      <c r="A112" s="57" t="s">
        <v>6</v>
      </c>
      <c r="B112" s="39" t="s">
        <v>104</v>
      </c>
      <c r="C112" s="39" t="s">
        <v>104</v>
      </c>
      <c r="D112" s="39" t="s">
        <v>83</v>
      </c>
      <c r="E112" s="39" t="s">
        <v>84</v>
      </c>
      <c r="F112" s="39" t="s">
        <v>85</v>
      </c>
      <c r="G112" s="103"/>
      <c r="H112" s="103"/>
      <c r="I112" s="103" t="e">
        <f>SUM(G112-#REF!)</f>
        <v>#REF!</v>
      </c>
    </row>
    <row r="113" spans="1:9" s="30" customFormat="1" hidden="1" x14ac:dyDescent="0.2">
      <c r="A113" s="57" t="s">
        <v>8</v>
      </c>
      <c r="B113" s="39" t="s">
        <v>104</v>
      </c>
      <c r="C113" s="39" t="s">
        <v>104</v>
      </c>
      <c r="D113" s="39" t="s">
        <v>83</v>
      </c>
      <c r="E113" s="39" t="s">
        <v>84</v>
      </c>
      <c r="F113" s="39" t="s">
        <v>85</v>
      </c>
      <c r="G113" s="103"/>
      <c r="H113" s="103"/>
      <c r="I113" s="103" t="e">
        <f>SUM(G113-#REF!)</f>
        <v>#REF!</v>
      </c>
    </row>
    <row r="114" spans="1:9" s="30" customFormat="1" hidden="1" x14ac:dyDescent="0.2">
      <c r="A114" s="57" t="s">
        <v>9</v>
      </c>
      <c r="B114" s="39" t="s">
        <v>104</v>
      </c>
      <c r="C114" s="39" t="s">
        <v>104</v>
      </c>
      <c r="D114" s="39" t="s">
        <v>83</v>
      </c>
      <c r="E114" s="39" t="s">
        <v>84</v>
      </c>
      <c r="F114" s="39" t="s">
        <v>85</v>
      </c>
      <c r="G114" s="103"/>
      <c r="H114" s="103"/>
      <c r="I114" s="103" t="e">
        <f>SUM(G114-#REF!)</f>
        <v>#REF!</v>
      </c>
    </row>
    <row r="115" spans="1:9" s="30" customFormat="1" ht="0.75" customHeight="1" x14ac:dyDescent="0.2">
      <c r="A115" s="57" t="s">
        <v>28</v>
      </c>
      <c r="B115" s="39" t="s">
        <v>104</v>
      </c>
      <c r="C115" s="39" t="s">
        <v>104</v>
      </c>
      <c r="D115" s="39" t="s">
        <v>83</v>
      </c>
      <c r="E115" s="39" t="s">
        <v>84</v>
      </c>
      <c r="F115" s="39" t="s">
        <v>85</v>
      </c>
      <c r="G115" s="103"/>
      <c r="H115" s="103"/>
      <c r="I115" s="103" t="e">
        <f>SUM(G115-#REF!)</f>
        <v>#REF!</v>
      </c>
    </row>
    <row r="116" spans="1:9" s="30" customFormat="1" ht="26.25" customHeight="1" x14ac:dyDescent="0.2">
      <c r="A116" s="40" t="s">
        <v>29</v>
      </c>
      <c r="B116" s="38" t="s">
        <v>104</v>
      </c>
      <c r="C116" s="38" t="s">
        <v>138</v>
      </c>
      <c r="D116" s="38" t="s">
        <v>129</v>
      </c>
      <c r="E116" s="38" t="s">
        <v>183</v>
      </c>
      <c r="F116" s="38" t="s">
        <v>63</v>
      </c>
      <c r="G116" s="102">
        <f>G117+G129</f>
        <v>358.3</v>
      </c>
      <c r="H116" s="102">
        <f>H117+H129</f>
        <v>358.3</v>
      </c>
      <c r="I116" s="102">
        <f>I117+I129</f>
        <v>0</v>
      </c>
    </row>
    <row r="117" spans="1:9" s="30" customFormat="1" ht="31.5" customHeight="1" x14ac:dyDescent="0.2">
      <c r="A117" s="59" t="s">
        <v>218</v>
      </c>
      <c r="B117" s="39" t="s">
        <v>104</v>
      </c>
      <c r="C117" s="39" t="s">
        <v>138</v>
      </c>
      <c r="D117" s="39" t="s">
        <v>129</v>
      </c>
      <c r="E117" s="39" t="s">
        <v>183</v>
      </c>
      <c r="F117" s="39" t="s">
        <v>114</v>
      </c>
      <c r="G117" s="103">
        <v>352.8</v>
      </c>
      <c r="H117" s="103">
        <v>352.8</v>
      </c>
      <c r="I117" s="102">
        <f t="shared" ref="I117" si="24">G117-H117</f>
        <v>0</v>
      </c>
    </row>
    <row r="118" spans="1:9" s="31" customFormat="1" ht="2.25" hidden="1" customHeight="1" x14ac:dyDescent="0.2">
      <c r="A118" s="40" t="s">
        <v>98</v>
      </c>
      <c r="B118" s="38" t="s">
        <v>63</v>
      </c>
      <c r="C118" s="38" t="s">
        <v>138</v>
      </c>
      <c r="D118" s="38" t="s">
        <v>83</v>
      </c>
      <c r="E118" s="39" t="s">
        <v>183</v>
      </c>
      <c r="F118" s="38" t="s">
        <v>63</v>
      </c>
      <c r="G118" s="102">
        <f>SUM(G119:G128)</f>
        <v>0</v>
      </c>
      <c r="H118" s="102">
        <f>SUM(H119:H128)</f>
        <v>0</v>
      </c>
      <c r="I118" s="102" t="e">
        <f>SUM(I119:I128)</f>
        <v>#REF!</v>
      </c>
    </row>
    <row r="119" spans="1:9" s="30" customFormat="1" hidden="1" x14ac:dyDescent="0.2">
      <c r="A119" s="57" t="s">
        <v>5</v>
      </c>
      <c r="B119" s="39" t="s">
        <v>104</v>
      </c>
      <c r="C119" s="39" t="s">
        <v>104</v>
      </c>
      <c r="D119" s="39" t="s">
        <v>83</v>
      </c>
      <c r="E119" s="39" t="s">
        <v>183</v>
      </c>
      <c r="F119" s="39" t="s">
        <v>85</v>
      </c>
      <c r="G119" s="103"/>
      <c r="H119" s="103"/>
      <c r="I119" s="103" t="e">
        <f>SUM(G119-#REF!)</f>
        <v>#REF!</v>
      </c>
    </row>
    <row r="120" spans="1:9" s="30" customFormat="1" hidden="1" x14ac:dyDescent="0.2">
      <c r="A120" s="57" t="s">
        <v>7</v>
      </c>
      <c r="B120" s="39" t="s">
        <v>104</v>
      </c>
      <c r="C120" s="39" t="s">
        <v>104</v>
      </c>
      <c r="D120" s="39" t="s">
        <v>83</v>
      </c>
      <c r="E120" s="39" t="s">
        <v>183</v>
      </c>
      <c r="F120" s="39" t="s">
        <v>85</v>
      </c>
      <c r="G120" s="103"/>
      <c r="H120" s="103"/>
      <c r="I120" s="103" t="e">
        <f>SUM(G120-#REF!)</f>
        <v>#REF!</v>
      </c>
    </row>
    <row r="121" spans="1:9" s="30" customFormat="1" hidden="1" x14ac:dyDescent="0.2">
      <c r="A121" s="57" t="s">
        <v>6</v>
      </c>
      <c r="B121" s="39" t="s">
        <v>104</v>
      </c>
      <c r="C121" s="39" t="s">
        <v>104</v>
      </c>
      <c r="D121" s="39" t="s">
        <v>83</v>
      </c>
      <c r="E121" s="39" t="s">
        <v>183</v>
      </c>
      <c r="F121" s="39" t="s">
        <v>85</v>
      </c>
      <c r="G121" s="103"/>
      <c r="H121" s="103"/>
      <c r="I121" s="103" t="e">
        <f>SUM(G121-#REF!)</f>
        <v>#REF!</v>
      </c>
    </row>
    <row r="122" spans="1:9" s="30" customFormat="1" hidden="1" x14ac:dyDescent="0.2">
      <c r="A122" s="57" t="s">
        <v>8</v>
      </c>
      <c r="B122" s="39" t="s">
        <v>104</v>
      </c>
      <c r="C122" s="39" t="s">
        <v>104</v>
      </c>
      <c r="D122" s="39" t="s">
        <v>83</v>
      </c>
      <c r="E122" s="39" t="s">
        <v>183</v>
      </c>
      <c r="F122" s="39" t="s">
        <v>85</v>
      </c>
      <c r="G122" s="103"/>
      <c r="H122" s="103"/>
      <c r="I122" s="103" t="e">
        <f>SUM(G122-#REF!)</f>
        <v>#REF!</v>
      </c>
    </row>
    <row r="123" spans="1:9" s="30" customFormat="1" hidden="1" x14ac:dyDescent="0.2">
      <c r="A123" s="57" t="s">
        <v>9</v>
      </c>
      <c r="B123" s="39" t="s">
        <v>104</v>
      </c>
      <c r="C123" s="39" t="s">
        <v>104</v>
      </c>
      <c r="D123" s="39" t="s">
        <v>83</v>
      </c>
      <c r="E123" s="39" t="s">
        <v>183</v>
      </c>
      <c r="F123" s="39" t="s">
        <v>85</v>
      </c>
      <c r="G123" s="103"/>
      <c r="H123" s="103"/>
      <c r="I123" s="103" t="e">
        <f>SUM(G123-#REF!)</f>
        <v>#REF!</v>
      </c>
    </row>
    <row r="124" spans="1:9" s="30" customFormat="1" hidden="1" x14ac:dyDescent="0.2">
      <c r="A124" s="57" t="s">
        <v>28</v>
      </c>
      <c r="B124" s="39" t="s">
        <v>104</v>
      </c>
      <c r="C124" s="39" t="s">
        <v>104</v>
      </c>
      <c r="D124" s="39" t="s">
        <v>83</v>
      </c>
      <c r="E124" s="39" t="s">
        <v>183</v>
      </c>
      <c r="F124" s="39" t="s">
        <v>85</v>
      </c>
      <c r="G124" s="103"/>
      <c r="H124" s="103"/>
      <c r="I124" s="103" t="e">
        <f>SUM(G124-#REF!)</f>
        <v>#REF!</v>
      </c>
    </row>
    <row r="125" spans="1:9" s="30" customFormat="1" ht="15.75" hidden="1" customHeight="1" x14ac:dyDescent="0.2">
      <c r="A125" s="57" t="s">
        <v>21</v>
      </c>
      <c r="B125" s="39" t="s">
        <v>104</v>
      </c>
      <c r="C125" s="39" t="s">
        <v>104</v>
      </c>
      <c r="D125" s="39" t="s">
        <v>83</v>
      </c>
      <c r="E125" s="39" t="s">
        <v>183</v>
      </c>
      <c r="F125" s="39" t="s">
        <v>85</v>
      </c>
      <c r="G125" s="103"/>
      <c r="H125" s="103"/>
      <c r="I125" s="103" t="e">
        <f>SUM(G125-#REF!)</f>
        <v>#REF!</v>
      </c>
    </row>
    <row r="126" spans="1:9" s="30" customFormat="1" ht="15.75" hidden="1" customHeight="1" x14ac:dyDescent="0.2">
      <c r="A126" s="57" t="s">
        <v>11</v>
      </c>
      <c r="B126" s="39" t="s">
        <v>104</v>
      </c>
      <c r="C126" s="39" t="s">
        <v>104</v>
      </c>
      <c r="D126" s="39" t="s">
        <v>83</v>
      </c>
      <c r="E126" s="39" t="s">
        <v>183</v>
      </c>
      <c r="F126" s="39" t="s">
        <v>85</v>
      </c>
      <c r="G126" s="103"/>
      <c r="H126" s="103"/>
      <c r="I126" s="103" t="e">
        <f>SUM(G126-#REF!)</f>
        <v>#REF!</v>
      </c>
    </row>
    <row r="127" spans="1:9" s="30" customFormat="1" ht="15.75" hidden="1" customHeight="1" x14ac:dyDescent="0.2">
      <c r="A127" s="57" t="s">
        <v>12</v>
      </c>
      <c r="B127" s="39" t="s">
        <v>104</v>
      </c>
      <c r="C127" s="39" t="s">
        <v>104</v>
      </c>
      <c r="D127" s="39" t="s">
        <v>83</v>
      </c>
      <c r="E127" s="39" t="s">
        <v>183</v>
      </c>
      <c r="F127" s="39" t="s">
        <v>85</v>
      </c>
      <c r="G127" s="103"/>
      <c r="H127" s="103"/>
      <c r="I127" s="103" t="e">
        <f>SUM(G127-#REF!)</f>
        <v>#REF!</v>
      </c>
    </row>
    <row r="128" spans="1:9" s="30" customFormat="1" ht="15.75" hidden="1" customHeight="1" x14ac:dyDescent="0.2">
      <c r="A128" s="57" t="s">
        <v>13</v>
      </c>
      <c r="B128" s="39" t="s">
        <v>104</v>
      </c>
      <c r="C128" s="39" t="s">
        <v>104</v>
      </c>
      <c r="D128" s="39" t="s">
        <v>83</v>
      </c>
      <c r="E128" s="39" t="s">
        <v>183</v>
      </c>
      <c r="F128" s="39" t="s">
        <v>85</v>
      </c>
      <c r="G128" s="103"/>
      <c r="H128" s="103"/>
      <c r="I128" s="103" t="e">
        <f>SUM(G128-#REF!)</f>
        <v>#REF!</v>
      </c>
    </row>
    <row r="129" spans="1:9" s="30" customFormat="1" ht="30" customHeight="1" x14ac:dyDescent="0.2">
      <c r="A129" s="59" t="s">
        <v>219</v>
      </c>
      <c r="B129" s="39" t="s">
        <v>104</v>
      </c>
      <c r="C129" s="39" t="s">
        <v>138</v>
      </c>
      <c r="D129" s="39" t="s">
        <v>129</v>
      </c>
      <c r="E129" s="39" t="s">
        <v>183</v>
      </c>
      <c r="F129" s="39" t="s">
        <v>148</v>
      </c>
      <c r="G129" s="103">
        <v>5.5</v>
      </c>
      <c r="H129" s="103">
        <v>5.5</v>
      </c>
      <c r="I129" s="102">
        <f t="shared" ref="I129" si="25">G129-H129</f>
        <v>0</v>
      </c>
    </row>
    <row r="130" spans="1:9" s="31" customFormat="1" ht="19.5" customHeight="1" x14ac:dyDescent="0.2">
      <c r="A130" s="40" t="s">
        <v>30</v>
      </c>
      <c r="B130" s="38" t="s">
        <v>104</v>
      </c>
      <c r="C130" s="38" t="s">
        <v>49</v>
      </c>
      <c r="D130" s="38" t="s">
        <v>130</v>
      </c>
      <c r="E130" s="38" t="s">
        <v>165</v>
      </c>
      <c r="F130" s="38" t="s">
        <v>63</v>
      </c>
      <c r="G130" s="102">
        <f>G131+G135</f>
        <v>1262.9000000000001</v>
      </c>
      <c r="H130" s="102">
        <f>H131+H135</f>
        <v>1205.2</v>
      </c>
      <c r="I130" s="102">
        <f t="shared" ref="I130:I132" si="26">G130-H130</f>
        <v>57.700000000000045</v>
      </c>
    </row>
    <row r="131" spans="1:9" s="28" customFormat="1" ht="19.5" customHeight="1" x14ac:dyDescent="0.2">
      <c r="A131" s="40" t="s">
        <v>31</v>
      </c>
      <c r="B131" s="38" t="s">
        <v>104</v>
      </c>
      <c r="C131" s="38" t="s">
        <v>49</v>
      </c>
      <c r="D131" s="38" t="s">
        <v>129</v>
      </c>
      <c r="E131" s="38" t="s">
        <v>204</v>
      </c>
      <c r="F131" s="38" t="s">
        <v>63</v>
      </c>
      <c r="G131" s="102">
        <f>SUM(G132)</f>
        <v>394.9</v>
      </c>
      <c r="H131" s="102">
        <f>SUM(H132)</f>
        <v>337.2</v>
      </c>
      <c r="I131" s="102">
        <f t="shared" si="26"/>
        <v>57.699999999999989</v>
      </c>
    </row>
    <row r="132" spans="1:9" s="30" customFormat="1" ht="21" customHeight="1" x14ac:dyDescent="0.2">
      <c r="A132" s="57" t="s">
        <v>32</v>
      </c>
      <c r="B132" s="39" t="s">
        <v>104</v>
      </c>
      <c r="C132" s="39" t="s">
        <v>49</v>
      </c>
      <c r="D132" s="39" t="s">
        <v>129</v>
      </c>
      <c r="E132" s="39" t="s">
        <v>204</v>
      </c>
      <c r="F132" s="39" t="s">
        <v>116</v>
      </c>
      <c r="G132" s="103">
        <v>394.9</v>
      </c>
      <c r="H132" s="103">
        <v>337.2</v>
      </c>
      <c r="I132" s="103">
        <f t="shared" si="26"/>
        <v>57.699999999999989</v>
      </c>
    </row>
    <row r="133" spans="1:9" s="31" customFormat="1" ht="15.75" hidden="1" x14ac:dyDescent="0.2">
      <c r="A133" s="94" t="s">
        <v>33</v>
      </c>
      <c r="B133" s="95" t="s">
        <v>63</v>
      </c>
      <c r="C133" s="95" t="s">
        <v>63</v>
      </c>
      <c r="D133" s="95" t="s">
        <v>87</v>
      </c>
      <c r="E133" s="95" t="s">
        <v>64</v>
      </c>
      <c r="F133" s="95" t="s">
        <v>63</v>
      </c>
      <c r="G133" s="102">
        <f>SUM(G134)</f>
        <v>0</v>
      </c>
      <c r="H133" s="102">
        <f>SUM(H134)</f>
        <v>0</v>
      </c>
      <c r="I133" s="102" t="e">
        <f>SUM(G133-#REF!)</f>
        <v>#REF!</v>
      </c>
    </row>
    <row r="134" spans="1:9" s="30" customFormat="1" hidden="1" x14ac:dyDescent="0.2">
      <c r="A134" s="57" t="s">
        <v>21</v>
      </c>
      <c r="B134" s="39" t="s">
        <v>104</v>
      </c>
      <c r="C134" s="39" t="s">
        <v>104</v>
      </c>
      <c r="D134" s="39" t="s">
        <v>87</v>
      </c>
      <c r="E134" s="39" t="s">
        <v>88</v>
      </c>
      <c r="F134" s="39" t="s">
        <v>86</v>
      </c>
      <c r="G134" s="103">
        <v>0</v>
      </c>
      <c r="H134" s="103">
        <v>0</v>
      </c>
      <c r="I134" s="103" t="e">
        <f>SUM(G134-#REF!)</f>
        <v>#REF!</v>
      </c>
    </row>
    <row r="135" spans="1:9" s="30" customFormat="1" ht="22.5" customHeight="1" x14ac:dyDescent="0.2">
      <c r="A135" s="40" t="s">
        <v>33</v>
      </c>
      <c r="B135" s="38" t="s">
        <v>104</v>
      </c>
      <c r="C135" s="38" t="s">
        <v>49</v>
      </c>
      <c r="D135" s="38" t="s">
        <v>136</v>
      </c>
      <c r="E135" s="38" t="s">
        <v>165</v>
      </c>
      <c r="F135" s="38" t="s">
        <v>63</v>
      </c>
      <c r="G135" s="102">
        <f>G136+G138+G140</f>
        <v>868</v>
      </c>
      <c r="H135" s="102">
        <f>H136+H138+H140</f>
        <v>868</v>
      </c>
      <c r="I135" s="102">
        <f t="shared" ref="I135:I146" si="27">G135-H135</f>
        <v>0</v>
      </c>
    </row>
    <row r="136" spans="1:9" s="30" customFormat="1" ht="38.25" customHeight="1" x14ac:dyDescent="0.2">
      <c r="A136" s="105" t="s">
        <v>199</v>
      </c>
      <c r="B136" s="38" t="s">
        <v>104</v>
      </c>
      <c r="C136" s="38" t="s">
        <v>49</v>
      </c>
      <c r="D136" s="38" t="s">
        <v>136</v>
      </c>
      <c r="E136" s="38" t="s">
        <v>212</v>
      </c>
      <c r="F136" s="38" t="s">
        <v>63</v>
      </c>
      <c r="G136" s="102">
        <f>G137</f>
        <v>800</v>
      </c>
      <c r="H136" s="102">
        <f>H137</f>
        <v>800</v>
      </c>
      <c r="I136" s="102">
        <f>I137</f>
        <v>0</v>
      </c>
    </row>
    <row r="137" spans="1:9" s="30" customFormat="1" ht="74.25" customHeight="1" x14ac:dyDescent="0.25">
      <c r="A137" s="134" t="s">
        <v>229</v>
      </c>
      <c r="B137" s="39" t="s">
        <v>104</v>
      </c>
      <c r="C137" s="39" t="s">
        <v>49</v>
      </c>
      <c r="D137" s="39" t="s">
        <v>136</v>
      </c>
      <c r="E137" s="39" t="s">
        <v>212</v>
      </c>
      <c r="F137" s="39" t="s">
        <v>116</v>
      </c>
      <c r="G137" s="103">
        <v>800</v>
      </c>
      <c r="H137" s="103">
        <v>800</v>
      </c>
      <c r="I137" s="102">
        <f t="shared" ref="I137" si="28">G137-H137</f>
        <v>0</v>
      </c>
    </row>
    <row r="138" spans="1:9" s="30" customFormat="1" ht="33.75" customHeight="1" x14ac:dyDescent="0.2">
      <c r="A138" s="105" t="s">
        <v>156</v>
      </c>
      <c r="B138" s="38" t="s">
        <v>104</v>
      </c>
      <c r="C138" s="38" t="s">
        <v>49</v>
      </c>
      <c r="D138" s="38" t="s">
        <v>136</v>
      </c>
      <c r="E138" s="38" t="s">
        <v>184</v>
      </c>
      <c r="F138" s="38" t="s">
        <v>63</v>
      </c>
      <c r="G138" s="102">
        <f>G139</f>
        <v>49.5</v>
      </c>
      <c r="H138" s="102">
        <f>H139</f>
        <v>49.5</v>
      </c>
      <c r="I138" s="102">
        <f>I139</f>
        <v>0</v>
      </c>
    </row>
    <row r="139" spans="1:9" s="30" customFormat="1" ht="27" customHeight="1" x14ac:dyDescent="0.2">
      <c r="A139" s="59" t="s">
        <v>147</v>
      </c>
      <c r="B139" s="39" t="s">
        <v>104</v>
      </c>
      <c r="C139" s="39" t="s">
        <v>49</v>
      </c>
      <c r="D139" s="39" t="s">
        <v>136</v>
      </c>
      <c r="E139" s="39" t="s">
        <v>184</v>
      </c>
      <c r="F139" s="39" t="s">
        <v>114</v>
      </c>
      <c r="G139" s="103">
        <v>49.5</v>
      </c>
      <c r="H139" s="103">
        <v>49.5</v>
      </c>
      <c r="I139" s="102">
        <f t="shared" si="27"/>
        <v>0</v>
      </c>
    </row>
    <row r="140" spans="1:9" s="30" customFormat="1" ht="27" customHeight="1" x14ac:dyDescent="0.2">
      <c r="A140" s="136" t="s">
        <v>156</v>
      </c>
      <c r="B140" s="38" t="s">
        <v>104</v>
      </c>
      <c r="C140" s="38" t="s">
        <v>49</v>
      </c>
      <c r="D140" s="38" t="s">
        <v>136</v>
      </c>
      <c r="E140" s="38" t="s">
        <v>213</v>
      </c>
      <c r="F140" s="38" t="s">
        <v>63</v>
      </c>
      <c r="G140" s="102">
        <f>G141</f>
        <v>18.5</v>
      </c>
      <c r="H140" s="102">
        <f>H141</f>
        <v>18.5</v>
      </c>
      <c r="I140" s="102">
        <f>I141</f>
        <v>0</v>
      </c>
    </row>
    <row r="141" spans="1:9" s="30" customFormat="1" ht="27" customHeight="1" x14ac:dyDescent="0.2">
      <c r="A141" s="59" t="s">
        <v>218</v>
      </c>
      <c r="B141" s="39" t="s">
        <v>104</v>
      </c>
      <c r="C141" s="39" t="s">
        <v>49</v>
      </c>
      <c r="D141" s="39" t="s">
        <v>136</v>
      </c>
      <c r="E141" s="39" t="s">
        <v>213</v>
      </c>
      <c r="F141" s="39" t="s">
        <v>114</v>
      </c>
      <c r="G141" s="103">
        <v>18.5</v>
      </c>
      <c r="H141" s="103">
        <v>18.5</v>
      </c>
      <c r="I141" s="102">
        <f t="shared" ref="I141" si="29">G141-H141</f>
        <v>0</v>
      </c>
    </row>
    <row r="142" spans="1:9" s="30" customFormat="1" ht="27.75" customHeight="1" x14ac:dyDescent="0.2">
      <c r="A142" s="40" t="s">
        <v>99</v>
      </c>
      <c r="B142" s="38" t="s">
        <v>104</v>
      </c>
      <c r="C142" s="38" t="s">
        <v>133</v>
      </c>
      <c r="D142" s="38" t="s">
        <v>130</v>
      </c>
      <c r="E142" s="38" t="s">
        <v>165</v>
      </c>
      <c r="F142" s="38" t="s">
        <v>63</v>
      </c>
      <c r="G142" s="102">
        <f>SUM(G143)</f>
        <v>19.2</v>
      </c>
      <c r="H142" s="102">
        <f>SUM(H143)</f>
        <v>19.2</v>
      </c>
      <c r="I142" s="102">
        <f t="shared" ref="I142:I144" si="30">G142-H142</f>
        <v>0</v>
      </c>
    </row>
    <row r="143" spans="1:9" s="30" customFormat="1" ht="27.75" customHeight="1" x14ac:dyDescent="0.2">
      <c r="A143" s="40" t="s">
        <v>110</v>
      </c>
      <c r="B143" s="38" t="s">
        <v>104</v>
      </c>
      <c r="C143" s="38" t="s">
        <v>133</v>
      </c>
      <c r="D143" s="38" t="s">
        <v>129</v>
      </c>
      <c r="E143" s="38" t="s">
        <v>185</v>
      </c>
      <c r="F143" s="38" t="s">
        <v>63</v>
      </c>
      <c r="G143" s="102">
        <f>G144</f>
        <v>19.2</v>
      </c>
      <c r="H143" s="102">
        <f>H144</f>
        <v>19.2</v>
      </c>
      <c r="I143" s="102">
        <f t="shared" si="30"/>
        <v>0</v>
      </c>
    </row>
    <row r="144" spans="1:9" s="30" customFormat="1" ht="31.5" customHeight="1" x14ac:dyDescent="0.2">
      <c r="A144" s="59" t="s">
        <v>218</v>
      </c>
      <c r="B144" s="39" t="s">
        <v>104</v>
      </c>
      <c r="C144" s="39" t="s">
        <v>133</v>
      </c>
      <c r="D144" s="39" t="s">
        <v>129</v>
      </c>
      <c r="E144" s="39" t="s">
        <v>185</v>
      </c>
      <c r="F144" s="39" t="s">
        <v>114</v>
      </c>
      <c r="G144" s="103">
        <v>19.2</v>
      </c>
      <c r="H144" s="103">
        <v>19.2</v>
      </c>
      <c r="I144" s="102">
        <f t="shared" si="30"/>
        <v>0</v>
      </c>
    </row>
    <row r="145" spans="1:9" s="31" customFormat="1" ht="23.25" customHeight="1" x14ac:dyDescent="0.2">
      <c r="A145" s="40" t="s">
        <v>186</v>
      </c>
      <c r="B145" s="38" t="s">
        <v>104</v>
      </c>
      <c r="C145" s="38" t="s">
        <v>173</v>
      </c>
      <c r="D145" s="38" t="s">
        <v>130</v>
      </c>
      <c r="E145" s="38" t="s">
        <v>165</v>
      </c>
      <c r="F145" s="38" t="s">
        <v>63</v>
      </c>
      <c r="G145" s="102">
        <f>G146</f>
        <v>39.9</v>
      </c>
      <c r="H145" s="102">
        <f>H146</f>
        <v>39.9</v>
      </c>
      <c r="I145" s="102">
        <f>I146</f>
        <v>0</v>
      </c>
    </row>
    <row r="146" spans="1:9" s="28" customFormat="1" ht="43.5" customHeight="1" x14ac:dyDescent="0.2">
      <c r="A146" s="59" t="s">
        <v>187</v>
      </c>
      <c r="B146" s="39" t="s">
        <v>104</v>
      </c>
      <c r="C146" s="39" t="s">
        <v>173</v>
      </c>
      <c r="D146" s="39" t="s">
        <v>136</v>
      </c>
      <c r="E146" s="39" t="s">
        <v>188</v>
      </c>
      <c r="F146" s="39" t="s">
        <v>189</v>
      </c>
      <c r="G146" s="103">
        <v>39.9</v>
      </c>
      <c r="H146" s="103">
        <v>39.9</v>
      </c>
      <c r="I146" s="103">
        <f t="shared" si="27"/>
        <v>0</v>
      </c>
    </row>
    <row r="147" spans="1:9" s="31" customFormat="1" x14ac:dyDescent="0.2">
      <c r="A147" s="96"/>
      <c r="B147" s="97"/>
      <c r="C147" s="97"/>
      <c r="D147" s="97"/>
      <c r="E147" s="97"/>
      <c r="F147" s="97"/>
      <c r="G147" s="98"/>
      <c r="H147" s="98"/>
      <c r="I147" s="98"/>
    </row>
    <row r="148" spans="1:9" x14ac:dyDescent="0.2">
      <c r="A148" s="99"/>
      <c r="B148" s="100"/>
      <c r="C148" s="100"/>
      <c r="D148" s="100"/>
      <c r="E148" s="100"/>
      <c r="F148" s="100"/>
      <c r="G148" s="101"/>
      <c r="H148" s="101"/>
      <c r="I148" s="101"/>
    </row>
    <row r="150" spans="1:9" x14ac:dyDescent="0.2">
      <c r="A150" s="1"/>
    </row>
    <row r="152" spans="1:9" ht="18" x14ac:dyDescent="0.2">
      <c r="A152" s="2"/>
    </row>
  </sheetData>
  <mergeCells count="9">
    <mergeCell ref="A6:H6"/>
    <mergeCell ref="A7:G7"/>
    <mergeCell ref="A8:H8"/>
    <mergeCell ref="A9:H9"/>
    <mergeCell ref="G1:I1"/>
    <mergeCell ref="G2:I2"/>
    <mergeCell ref="G3:I3"/>
    <mergeCell ref="G4:I4"/>
    <mergeCell ref="A1:F1"/>
  </mergeCells>
  <phoneticPr fontId="3" type="noConversion"/>
  <pageMargins left="0" right="0" top="0.78740157480314965" bottom="0" header="0" footer="0"/>
  <pageSetup paperSize="9" scale="69" fitToWidth="0" orientation="portrait" verticalDpi="300" r:id="rId1"/>
  <headerFooter alignWithMargins="0"/>
  <rowBreaks count="2" manualBreakCount="2">
    <brk id="40" max="8" man="1"/>
    <brk id="7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zoomScale="80" zoomScaleNormal="80" zoomScaleSheetLayoutView="80" workbookViewId="0">
      <selection activeCell="H9" sqref="H9"/>
    </sheetView>
  </sheetViews>
  <sheetFormatPr defaultRowHeight="12.75" x14ac:dyDescent="0.2"/>
  <cols>
    <col min="1" max="1" width="73.28515625" style="8" customWidth="1"/>
    <col min="2" max="2" width="5.140625" style="8" customWidth="1"/>
    <col min="3" max="3" width="36.28515625" style="9" customWidth="1"/>
    <col min="4" max="4" width="17.140625" style="20" customWidth="1"/>
    <col min="5" max="5" width="15" style="20" customWidth="1"/>
    <col min="6" max="6" width="9.140625" style="20"/>
    <col min="7" max="7" width="10.140625" style="20" customWidth="1"/>
    <col min="8" max="8" width="14.7109375" style="20" customWidth="1"/>
    <col min="9" max="9" width="18.42578125" style="20" customWidth="1"/>
    <col min="10" max="16384" width="9.140625" style="8"/>
  </cols>
  <sheetData>
    <row r="1" spans="1:9" s="31" customFormat="1" ht="12.75" customHeight="1" x14ac:dyDescent="0.2">
      <c r="A1" s="118" t="s">
        <v>106</v>
      </c>
      <c r="B1" s="118"/>
      <c r="C1" s="118"/>
      <c r="D1" s="41"/>
      <c r="E1" s="41"/>
      <c r="F1" s="41"/>
      <c r="G1" s="41"/>
      <c r="H1" s="42"/>
      <c r="I1" s="43"/>
    </row>
    <row r="2" spans="1:9" s="10" customFormat="1" ht="20.25" customHeight="1" x14ac:dyDescent="0.2">
      <c r="A2" s="44"/>
      <c r="B2" s="45"/>
      <c r="C2" s="46"/>
      <c r="D2" s="47"/>
      <c r="E2" s="47"/>
      <c r="F2" s="47"/>
      <c r="G2" s="47"/>
      <c r="H2" s="47"/>
      <c r="I2" s="47"/>
    </row>
    <row r="3" spans="1:9" s="63" customFormat="1" ht="51.75" customHeight="1" x14ac:dyDescent="0.2">
      <c r="A3" s="122" t="s">
        <v>42</v>
      </c>
      <c r="B3" s="120" t="s">
        <v>0</v>
      </c>
      <c r="C3" s="131" t="s">
        <v>62</v>
      </c>
      <c r="D3" s="128" t="s">
        <v>105</v>
      </c>
      <c r="E3" s="130" t="s">
        <v>2</v>
      </c>
      <c r="F3" s="130"/>
      <c r="G3" s="130"/>
      <c r="H3" s="130"/>
      <c r="I3" s="124" t="s">
        <v>3</v>
      </c>
    </row>
    <row r="4" spans="1:9" s="66" customFormat="1" ht="72" customHeight="1" x14ac:dyDescent="0.2">
      <c r="A4" s="123"/>
      <c r="B4" s="121"/>
      <c r="C4" s="132"/>
      <c r="D4" s="129"/>
      <c r="E4" s="67" t="s">
        <v>61</v>
      </c>
      <c r="F4" s="62" t="s">
        <v>1</v>
      </c>
      <c r="G4" s="64" t="s">
        <v>4</v>
      </c>
      <c r="H4" s="65" t="s">
        <v>41</v>
      </c>
      <c r="I4" s="125"/>
    </row>
    <row r="5" spans="1:9" s="27" customFormat="1" x14ac:dyDescent="0.2">
      <c r="A5" s="16">
        <v>1</v>
      </c>
      <c r="B5" s="17">
        <v>2</v>
      </c>
      <c r="C5" s="17">
        <v>3</v>
      </c>
      <c r="D5" s="23" t="s">
        <v>43</v>
      </c>
      <c r="E5" s="23" t="s">
        <v>45</v>
      </c>
      <c r="F5" s="23" t="s">
        <v>46</v>
      </c>
      <c r="G5" s="23" t="s">
        <v>47</v>
      </c>
      <c r="H5" s="23" t="s">
        <v>48</v>
      </c>
      <c r="I5" s="24" t="s">
        <v>49</v>
      </c>
    </row>
    <row r="6" spans="1:9" s="31" customFormat="1" ht="15" x14ac:dyDescent="0.2">
      <c r="A6" s="60" t="s">
        <v>34</v>
      </c>
      <c r="B6" s="48" t="s">
        <v>39</v>
      </c>
      <c r="C6" s="49"/>
      <c r="D6" s="50">
        <f>SUM(D11)</f>
        <v>0</v>
      </c>
      <c r="E6" s="50">
        <f>SUM(E11)</f>
        <v>-3461849.84</v>
      </c>
      <c r="F6" s="50">
        <f>SUM(F11)</f>
        <v>0</v>
      </c>
      <c r="G6" s="50">
        <f>SUM(G11)</f>
        <v>0</v>
      </c>
      <c r="H6" s="35">
        <f t="shared" ref="H6:H14" si="0">SUM(E6:G6)</f>
        <v>-3461849.84</v>
      </c>
      <c r="I6" s="35">
        <f t="shared" ref="I6:I11" si="1">SUM(D6-H6)</f>
        <v>3461849.84</v>
      </c>
    </row>
    <row r="7" spans="1:9" s="31" customFormat="1" ht="15" x14ac:dyDescent="0.2">
      <c r="A7" s="51" t="s">
        <v>50</v>
      </c>
      <c r="B7" s="52"/>
      <c r="C7" s="52"/>
      <c r="D7" s="53"/>
      <c r="E7" s="53"/>
      <c r="F7" s="53"/>
      <c r="G7" s="53"/>
      <c r="H7" s="32">
        <f t="shared" si="0"/>
        <v>0</v>
      </c>
      <c r="I7" s="32">
        <f t="shared" si="1"/>
        <v>0</v>
      </c>
    </row>
    <row r="8" spans="1:9" s="31" customFormat="1" ht="15" x14ac:dyDescent="0.2">
      <c r="A8" s="54" t="s">
        <v>37</v>
      </c>
      <c r="B8" s="52" t="s">
        <v>51</v>
      </c>
      <c r="C8" s="55"/>
      <c r="D8" s="53"/>
      <c r="E8" s="53"/>
      <c r="F8" s="53"/>
      <c r="G8" s="53"/>
      <c r="H8" s="32">
        <f t="shared" si="0"/>
        <v>0</v>
      </c>
      <c r="I8" s="32">
        <f t="shared" si="1"/>
        <v>0</v>
      </c>
    </row>
    <row r="9" spans="1:9" s="31" customFormat="1" ht="15" x14ac:dyDescent="0.2">
      <c r="A9" s="56"/>
      <c r="B9" s="52"/>
      <c r="C9" s="55"/>
      <c r="D9" s="53"/>
      <c r="E9" s="53"/>
      <c r="F9" s="53"/>
      <c r="G9" s="53"/>
      <c r="H9" s="32">
        <f t="shared" si="0"/>
        <v>0</v>
      </c>
      <c r="I9" s="32">
        <f t="shared" si="1"/>
        <v>0</v>
      </c>
    </row>
    <row r="10" spans="1:9" s="31" customFormat="1" ht="15" x14ac:dyDescent="0.2">
      <c r="A10" s="51" t="s">
        <v>52</v>
      </c>
      <c r="B10" s="52" t="s">
        <v>53</v>
      </c>
      <c r="C10" s="55"/>
      <c r="D10" s="53"/>
      <c r="E10" s="53"/>
      <c r="F10" s="53"/>
      <c r="G10" s="53"/>
      <c r="H10" s="32">
        <f t="shared" si="0"/>
        <v>0</v>
      </c>
      <c r="I10" s="32">
        <f t="shared" si="1"/>
        <v>0</v>
      </c>
    </row>
    <row r="11" spans="1:9" s="31" customFormat="1" ht="15" x14ac:dyDescent="0.2">
      <c r="A11" s="61" t="s">
        <v>35</v>
      </c>
      <c r="B11" s="25">
        <v>700</v>
      </c>
      <c r="C11" s="26" t="s">
        <v>59</v>
      </c>
      <c r="D11" s="29">
        <f>SUM(D12-D13)</f>
        <v>0</v>
      </c>
      <c r="E11" s="29">
        <f>SUM(E12-E13)</f>
        <v>-3461849.84</v>
      </c>
      <c r="F11" s="29">
        <f>SUM(F12-F13)</f>
        <v>0</v>
      </c>
      <c r="G11" s="29">
        <f>SUM(G12-G13)</f>
        <v>0</v>
      </c>
      <c r="H11" s="29">
        <f t="shared" si="0"/>
        <v>-3461849.84</v>
      </c>
      <c r="I11" s="29">
        <f t="shared" si="1"/>
        <v>3461849.84</v>
      </c>
    </row>
    <row r="12" spans="1:9" s="31" customFormat="1" ht="15" x14ac:dyDescent="0.2">
      <c r="A12" s="3" t="s">
        <v>36</v>
      </c>
      <c r="B12" s="4"/>
      <c r="C12" s="6"/>
      <c r="D12" s="33"/>
      <c r="E12" s="33">
        <v>1336979.96</v>
      </c>
      <c r="F12" s="33"/>
      <c r="G12" s="33"/>
      <c r="H12" s="32">
        <f t="shared" si="0"/>
        <v>1336979.96</v>
      </c>
      <c r="I12" s="32"/>
    </row>
    <row r="13" spans="1:9" s="31" customFormat="1" ht="15" x14ac:dyDescent="0.2">
      <c r="A13" s="3" t="s">
        <v>54</v>
      </c>
      <c r="B13" s="4"/>
      <c r="C13" s="6"/>
      <c r="D13" s="33"/>
      <c r="E13" s="33">
        <v>4798829.8</v>
      </c>
      <c r="F13" s="33"/>
      <c r="G13" s="33"/>
      <c r="H13" s="32">
        <f t="shared" si="0"/>
        <v>4798829.8</v>
      </c>
      <c r="I13" s="32"/>
    </row>
    <row r="14" spans="1:9" s="31" customFormat="1" ht="15" x14ac:dyDescent="0.2">
      <c r="A14" s="3" t="s">
        <v>55</v>
      </c>
      <c r="B14" s="5"/>
      <c r="C14" s="7"/>
      <c r="D14" s="33"/>
      <c r="E14" s="33">
        <v>21428.04</v>
      </c>
      <c r="F14" s="33"/>
      <c r="G14" s="33"/>
      <c r="H14" s="32">
        <f t="shared" si="0"/>
        <v>21428.04</v>
      </c>
      <c r="I14" s="32"/>
    </row>
    <row r="15" spans="1:9" x14ac:dyDescent="0.2">
      <c r="A15" s="18"/>
      <c r="B15" s="18"/>
      <c r="C15" s="19"/>
      <c r="D15" s="21"/>
      <c r="E15" s="21"/>
      <c r="F15" s="21"/>
      <c r="G15" s="21"/>
      <c r="H15" s="21"/>
      <c r="I15" s="21"/>
    </row>
    <row r="16" spans="1:9" x14ac:dyDescent="0.2">
      <c r="A16" s="18"/>
      <c r="B16" s="18"/>
      <c r="C16" s="19"/>
      <c r="D16" s="21"/>
      <c r="E16" s="21"/>
      <c r="F16" s="21"/>
      <c r="G16" s="21"/>
      <c r="H16" s="21"/>
      <c r="I16" s="21"/>
    </row>
    <row r="17" spans="1:9" s="76" customFormat="1" ht="12.75" customHeight="1" x14ac:dyDescent="0.2">
      <c r="A17" s="80" t="s">
        <v>92</v>
      </c>
      <c r="B17" s="74"/>
      <c r="C17" s="73" t="s">
        <v>108</v>
      </c>
      <c r="D17" s="74"/>
      <c r="E17" s="81"/>
      <c r="F17" s="81"/>
      <c r="G17" s="81"/>
      <c r="H17" s="81"/>
      <c r="I17" s="83"/>
    </row>
    <row r="18" spans="1:9" x14ac:dyDescent="0.2">
      <c r="A18" s="119" t="s">
        <v>94</v>
      </c>
      <c r="B18" s="119"/>
      <c r="C18" s="72" t="s">
        <v>90</v>
      </c>
      <c r="D18" s="21"/>
      <c r="E18" s="21"/>
      <c r="F18" s="21"/>
      <c r="G18" s="21"/>
      <c r="H18" s="21"/>
      <c r="I18" s="21"/>
    </row>
    <row r="19" spans="1:9" x14ac:dyDescent="0.2">
      <c r="A19" s="15"/>
      <c r="B19" s="15"/>
      <c r="C19" s="15"/>
      <c r="D19" s="21"/>
      <c r="E19" s="21"/>
      <c r="F19" s="21"/>
      <c r="G19" s="22"/>
      <c r="H19" s="21"/>
      <c r="I19" s="21"/>
    </row>
    <row r="20" spans="1:9" s="76" customFormat="1" ht="19.5" customHeight="1" x14ac:dyDescent="0.2">
      <c r="A20" s="78" t="s">
        <v>91</v>
      </c>
      <c r="B20" s="77"/>
      <c r="C20" s="79" t="s">
        <v>117</v>
      </c>
      <c r="D20" s="75"/>
      <c r="E20" s="75"/>
      <c r="F20" s="75"/>
      <c r="G20" s="75"/>
      <c r="H20" s="75"/>
      <c r="I20" s="75"/>
    </row>
    <row r="21" spans="1:9" x14ac:dyDescent="0.2">
      <c r="A21" s="13" t="s">
        <v>93</v>
      </c>
      <c r="B21" s="13"/>
      <c r="C21" s="72" t="s">
        <v>90</v>
      </c>
      <c r="D21" s="21"/>
      <c r="E21" s="21"/>
      <c r="F21" s="21"/>
      <c r="G21" s="21"/>
      <c r="H21" s="21"/>
      <c r="I21" s="21"/>
    </row>
    <row r="22" spans="1:9" x14ac:dyDescent="0.2">
      <c r="A22" s="13"/>
      <c r="B22" s="13"/>
      <c r="C22" s="14"/>
      <c r="D22" s="126"/>
      <c r="E22" s="126"/>
      <c r="F22" s="126"/>
      <c r="G22" s="126"/>
      <c r="H22" s="126"/>
      <c r="I22" s="126"/>
    </row>
    <row r="23" spans="1:9" ht="15" x14ac:dyDescent="0.2">
      <c r="A23" s="84" t="s">
        <v>118</v>
      </c>
      <c r="B23" s="15"/>
      <c r="C23" s="127"/>
      <c r="D23" s="127"/>
      <c r="E23" s="127"/>
      <c r="F23" s="127"/>
      <c r="G23" s="127"/>
      <c r="H23" s="127"/>
      <c r="I23" s="127"/>
    </row>
    <row r="24" spans="1:9" x14ac:dyDescent="0.2">
      <c r="A24" s="15"/>
      <c r="B24" s="15"/>
      <c r="C24" s="82"/>
      <c r="D24" s="127"/>
      <c r="E24" s="127"/>
      <c r="F24" s="127"/>
      <c r="G24" s="127"/>
      <c r="H24" s="127"/>
      <c r="I24" s="127"/>
    </row>
    <row r="25" spans="1:9" x14ac:dyDescent="0.2">
      <c r="A25" s="14"/>
      <c r="B25" s="14"/>
      <c r="C25" s="12"/>
      <c r="D25" s="43"/>
      <c r="E25" s="43"/>
      <c r="F25" s="43"/>
      <c r="G25" s="43"/>
      <c r="H25" s="43"/>
      <c r="I25" s="43"/>
    </row>
    <row r="26" spans="1:9" x14ac:dyDescent="0.2">
      <c r="A26" s="11"/>
      <c r="B26" s="11"/>
      <c r="C26" s="11"/>
      <c r="D26" s="22"/>
      <c r="E26" s="22"/>
      <c r="F26" s="22"/>
      <c r="G26" s="22"/>
      <c r="H26" s="22"/>
      <c r="I26" s="22"/>
    </row>
    <row r="27" spans="1:9" x14ac:dyDescent="0.2">
      <c r="A27" s="11"/>
      <c r="B27" s="11"/>
      <c r="C27" s="11"/>
      <c r="D27" s="22"/>
      <c r="E27" s="22"/>
      <c r="F27" s="22"/>
      <c r="G27" s="22"/>
      <c r="H27" s="22"/>
      <c r="I27" s="22"/>
    </row>
    <row r="28" spans="1:9" x14ac:dyDescent="0.2">
      <c r="A28" s="11"/>
      <c r="B28" s="11"/>
      <c r="C28" s="11"/>
      <c r="D28" s="22"/>
      <c r="E28" s="22"/>
      <c r="F28" s="22"/>
      <c r="G28" s="22"/>
      <c r="H28" s="22"/>
      <c r="I28" s="22"/>
    </row>
    <row r="29" spans="1:9" x14ac:dyDescent="0.2">
      <c r="A29" s="11"/>
      <c r="B29" s="11"/>
      <c r="C29" s="11"/>
      <c r="D29" s="22"/>
      <c r="E29" s="22"/>
      <c r="F29" s="22"/>
      <c r="G29" s="22"/>
      <c r="H29" s="22"/>
      <c r="I29" s="22"/>
    </row>
    <row r="30" spans="1:9" x14ac:dyDescent="0.2">
      <c r="A30" s="11"/>
      <c r="B30" s="11"/>
      <c r="C30" s="11"/>
      <c r="D30" s="22"/>
      <c r="E30" s="22"/>
      <c r="F30" s="22"/>
      <c r="G30" s="22"/>
      <c r="H30" s="22"/>
      <c r="I30" s="22"/>
    </row>
    <row r="31" spans="1:9" x14ac:dyDescent="0.2">
      <c r="A31" s="11"/>
      <c r="B31" s="11"/>
      <c r="C31" s="11"/>
      <c r="D31" s="22"/>
      <c r="E31" s="22"/>
      <c r="F31" s="22"/>
      <c r="G31" s="22"/>
      <c r="H31" s="22"/>
      <c r="I31" s="22"/>
    </row>
    <row r="32" spans="1:9" x14ac:dyDescent="0.2">
      <c r="A32" s="11"/>
      <c r="B32" s="11"/>
      <c r="C32" s="11"/>
      <c r="D32" s="22"/>
      <c r="E32" s="22"/>
      <c r="F32" s="22"/>
      <c r="G32" s="22"/>
      <c r="H32" s="22"/>
      <c r="I32" s="22"/>
    </row>
    <row r="33" spans="1:9" x14ac:dyDescent="0.2">
      <c r="A33" s="11"/>
      <c r="B33" s="11"/>
      <c r="C33" s="11"/>
      <c r="D33" s="22"/>
      <c r="E33" s="22"/>
      <c r="F33" s="22"/>
      <c r="G33" s="22"/>
      <c r="H33" s="22"/>
      <c r="I33" s="22"/>
    </row>
    <row r="34" spans="1:9" x14ac:dyDescent="0.2">
      <c r="A34" s="11"/>
      <c r="B34" s="11"/>
      <c r="C34" s="11"/>
      <c r="D34" s="22"/>
      <c r="E34" s="22"/>
      <c r="F34" s="22"/>
      <c r="G34" s="22"/>
      <c r="H34" s="22"/>
      <c r="I34" s="22"/>
    </row>
    <row r="36" spans="1:9" x14ac:dyDescent="0.2">
      <c r="A36" s="1"/>
    </row>
    <row r="38" spans="1:9" ht="18" x14ac:dyDescent="0.2">
      <c r="A38" s="2"/>
    </row>
  </sheetData>
  <mergeCells count="11">
    <mergeCell ref="D22:I22"/>
    <mergeCell ref="D24:I24"/>
    <mergeCell ref="C23:I23"/>
    <mergeCell ref="D3:D4"/>
    <mergeCell ref="E3:H3"/>
    <mergeCell ref="C3:C4"/>
    <mergeCell ref="A1:C1"/>
    <mergeCell ref="A18:B18"/>
    <mergeCell ref="B3:B4"/>
    <mergeCell ref="A3:A4"/>
    <mergeCell ref="I3:I4"/>
  </mergeCells>
  <phoneticPr fontId="3" type="noConversion"/>
  <pageMargins left="0.19685039370078741" right="0.19685039370078741" top="0.59055118110236227" bottom="0" header="0" footer="0"/>
  <pageSetup paperSize="9" scale="6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E4" sqref="E4"/>
    </sheetView>
  </sheetViews>
  <sheetFormatPr defaultRowHeight="12.75" x14ac:dyDescent="0.2"/>
  <cols>
    <col min="3" max="3" width="11.7109375" bestFit="1" customWidth="1"/>
    <col min="5" max="5" width="11.7109375" bestFit="1" customWidth="1"/>
    <col min="6" max="6" width="14" customWidth="1"/>
  </cols>
  <sheetData>
    <row r="2" spans="1:5" x14ac:dyDescent="0.2">
      <c r="A2">
        <v>225</v>
      </c>
      <c r="C2" s="85"/>
      <c r="E2" s="85" t="e">
        <f>SUM(Расходы!#REF!+Расходы!#REF!+Расходы!#REF!+Расходы!#REF!+Расходы!#REF!+Расходы!#REF!+Расходы!H98+Расходы!H103)</f>
        <v>#REF!</v>
      </c>
    </row>
    <row r="4" spans="1:5" x14ac:dyDescent="0.2">
      <c r="A4">
        <v>226</v>
      </c>
      <c r="C4" s="85"/>
      <c r="E4" s="85" t="e">
        <f>SUM(Расходы!#REF!+Расходы!#REF!+Расходы!#REF!+Расходы!H43+Расходы!#REF!+Расходы!#REF!+Расходы!#REF!+Расходы!#REF!+Расходы!#REF!+Расходы!#REF!+Расходы!#REF!+Расходы!#REF!+Расходы!#REF!+Расходы!#REF!+Расходы!#REF!+Расходы!#REF!)</f>
        <v>#REF!</v>
      </c>
    </row>
    <row r="6" spans="1:5" x14ac:dyDescent="0.2">
      <c r="A6">
        <v>290</v>
      </c>
      <c r="C6" s="85"/>
      <c r="E6" s="85" t="e">
        <f>SUM(Расходы!#REF!+Расходы!H25+Расходы!#REF!+Расходы!#REF!+Расходы!H108+Расходы!#REF!)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Расходы</vt:lpstr>
      <vt:lpstr>Источники</vt:lpstr>
      <vt:lpstr>Лист1</vt:lpstr>
      <vt:lpstr>Расходы!Заголовки_для_печати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ГлавБух</cp:lastModifiedBy>
  <cp:lastPrinted>2019-05-06T11:26:45Z</cp:lastPrinted>
  <dcterms:created xsi:type="dcterms:W3CDTF">2008-04-03T05:22:18Z</dcterms:created>
  <dcterms:modified xsi:type="dcterms:W3CDTF">2019-05-06T11:31:31Z</dcterms:modified>
</cp:coreProperties>
</file>