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Июль\Решение\"/>
    </mc:Choice>
  </mc:AlternateContent>
  <xr:revisionPtr revIDLastSave="0" documentId="13_ncr:1_{5F8BA00C-ABB1-4243-9A12-2956B23A0F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xlnm.Print_Area" localSheetId="0">'r-01'!$A$2:$K$477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3" i="1" l="1"/>
  <c r="I393" i="1"/>
  <c r="J393" i="1"/>
  <c r="H271" i="1"/>
  <c r="I271" i="1" s="1"/>
  <c r="H273" i="1"/>
  <c r="I274" i="1"/>
  <c r="I273" i="1" s="1"/>
  <c r="J271" i="1" l="1"/>
  <c r="J270" i="1" s="1"/>
  <c r="J269" i="1" s="1"/>
  <c r="I270" i="1"/>
  <c r="I269" i="1" s="1"/>
  <c r="I268" i="1" s="1"/>
  <c r="J274" i="1"/>
  <c r="J273" i="1" s="1"/>
  <c r="H270" i="1"/>
  <c r="H269" i="1" s="1"/>
  <c r="H268" i="1" s="1"/>
  <c r="J137" i="1"/>
  <c r="I137" i="1"/>
  <c r="H137" i="1"/>
  <c r="H136" i="1" s="1"/>
  <c r="H135" i="1" s="1"/>
  <c r="H134" i="1" s="1"/>
  <c r="J138" i="1"/>
  <c r="H59" i="1"/>
  <c r="I59" i="1" s="1"/>
  <c r="J59" i="1" s="1"/>
  <c r="H56" i="1"/>
  <c r="I56" i="1" s="1"/>
  <c r="J56" i="1" s="1"/>
  <c r="J268" i="1" l="1"/>
  <c r="H70" i="1"/>
  <c r="I70" i="1" s="1"/>
  <c r="J70" i="1" s="1"/>
  <c r="H444" i="1" l="1"/>
  <c r="H442" i="1"/>
  <c r="H390" i="1" l="1"/>
  <c r="H301" i="1"/>
  <c r="H205" i="1"/>
  <c r="H203" i="1" s="1"/>
  <c r="I203" i="1" s="1"/>
  <c r="H69" i="1"/>
  <c r="I69" i="1" s="1"/>
  <c r="J69" i="1" s="1"/>
  <c r="H54" i="1"/>
  <c r="I54" i="1" s="1"/>
  <c r="J54" i="1" s="1"/>
  <c r="H53" i="1"/>
  <c r="I53" i="1" s="1"/>
  <c r="J53" i="1" s="1"/>
  <c r="H52" i="1"/>
  <c r="I52" i="1" s="1"/>
  <c r="J52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I205" i="1"/>
  <c r="J205" i="1" s="1"/>
  <c r="H68" i="1"/>
  <c r="I68" i="1" s="1"/>
  <c r="J68" i="1" s="1"/>
  <c r="H236" i="1"/>
  <c r="H235" i="1" s="1"/>
  <c r="H234" i="1" s="1"/>
  <c r="H233" i="1" s="1"/>
  <c r="H232" i="1" s="1"/>
  <c r="I244" i="1"/>
  <c r="I243" i="1" s="1"/>
  <c r="I242" i="1" s="1"/>
  <c r="I241" i="1" s="1"/>
  <c r="I240" i="1" s="1"/>
  <c r="I239" i="1" s="1"/>
  <c r="H243" i="1"/>
  <c r="H242" i="1" s="1"/>
  <c r="H241" i="1" s="1"/>
  <c r="H240" i="1" s="1"/>
  <c r="H239" i="1" s="1"/>
  <c r="I237" i="1"/>
  <c r="J237" i="1" s="1"/>
  <c r="J236" i="1" s="1"/>
  <c r="J235" i="1" s="1"/>
  <c r="J234" i="1" s="1"/>
  <c r="J233" i="1" s="1"/>
  <c r="J232" i="1" s="1"/>
  <c r="J198" i="1" l="1"/>
  <c r="J197" i="1" s="1"/>
  <c r="J196" i="1" s="1"/>
  <c r="I236" i="1"/>
  <c r="I235" i="1" s="1"/>
  <c r="I234" i="1" s="1"/>
  <c r="I233" i="1" s="1"/>
  <c r="I232" i="1" s="1"/>
  <c r="I231" i="1" s="1"/>
  <c r="I230" i="1" s="1"/>
  <c r="I229" i="1" s="1"/>
  <c r="H231" i="1"/>
  <c r="H230" i="1" s="1"/>
  <c r="J244" i="1"/>
  <c r="J243" i="1" s="1"/>
  <c r="J242" i="1" s="1"/>
  <c r="J241" i="1" s="1"/>
  <c r="J240" i="1" s="1"/>
  <c r="J239" i="1" s="1"/>
  <c r="J231" i="1" s="1"/>
  <c r="J230" i="1" s="1"/>
  <c r="J229" i="1" s="1"/>
  <c r="H397" i="1" l="1"/>
  <c r="I397" i="1" s="1"/>
  <c r="I390" i="1"/>
  <c r="J390" i="1" s="1"/>
  <c r="I354" i="1"/>
  <c r="H354" i="1"/>
  <c r="J354" i="1" s="1"/>
  <c r="H335" i="1"/>
  <c r="H334" i="1" s="1"/>
  <c r="H333" i="1" s="1"/>
  <c r="H332" i="1" s="1"/>
  <c r="H331" i="1" s="1"/>
  <c r="H330" i="1" s="1"/>
  <c r="I394" i="1" l="1"/>
  <c r="I392" i="1" s="1"/>
  <c r="J397" i="1"/>
  <c r="J394" i="1" s="1"/>
  <c r="J392" i="1" s="1"/>
  <c r="I335" i="1"/>
  <c r="I462" i="1"/>
  <c r="I461" i="1" s="1"/>
  <c r="I460" i="1" s="1"/>
  <c r="H461" i="1"/>
  <c r="H460" i="1" s="1"/>
  <c r="I452" i="1"/>
  <c r="J452" i="1" s="1"/>
  <c r="J451" i="1" s="1"/>
  <c r="J450" i="1" s="1"/>
  <c r="H451" i="1"/>
  <c r="H450" i="1" s="1"/>
  <c r="I451" i="1" l="1"/>
  <c r="I450" i="1" s="1"/>
  <c r="J335" i="1"/>
  <c r="J334" i="1" s="1"/>
  <c r="J333" i="1" s="1"/>
  <c r="J332" i="1" s="1"/>
  <c r="J331" i="1" s="1"/>
  <c r="J330" i="1" s="1"/>
  <c r="I334" i="1"/>
  <c r="I333" i="1" s="1"/>
  <c r="I332" i="1" s="1"/>
  <c r="I331" i="1" s="1"/>
  <c r="I330" i="1" s="1"/>
  <c r="J462" i="1"/>
  <c r="J461" i="1" s="1"/>
  <c r="J460" i="1" s="1"/>
  <c r="I442" i="1"/>
  <c r="I441" i="1" s="1"/>
  <c r="I440" i="1" s="1"/>
  <c r="H441" i="1"/>
  <c r="H440" i="1" s="1"/>
  <c r="J442" i="1" l="1"/>
  <c r="J441" i="1" s="1"/>
  <c r="J440" i="1" s="1"/>
  <c r="H353" i="1"/>
  <c r="H351" i="1" s="1"/>
  <c r="I351" i="1" s="1"/>
  <c r="J351" i="1" s="1"/>
  <c r="H310" i="1"/>
  <c r="I310" i="1" s="1"/>
  <c r="J310" i="1" s="1"/>
  <c r="H299" i="1"/>
  <c r="I299" i="1" s="1"/>
  <c r="J299" i="1" s="1"/>
  <c r="I301" i="1"/>
  <c r="J301" i="1" s="1"/>
  <c r="H42" i="1"/>
  <c r="I42" i="1" s="1"/>
  <c r="H44" i="1"/>
  <c r="H43" i="1" s="1"/>
  <c r="H309" i="1" l="1"/>
  <c r="I309" i="1" s="1"/>
  <c r="J309" i="1" s="1"/>
  <c r="I44" i="1"/>
  <c r="H41" i="1"/>
  <c r="I41" i="1"/>
  <c r="J42" i="1"/>
  <c r="J41" i="1" s="1"/>
  <c r="H308" i="1" l="1"/>
  <c r="I308" i="1" s="1"/>
  <c r="J308" i="1" s="1"/>
  <c r="I40" i="1"/>
  <c r="I39" i="1" s="1"/>
  <c r="H40" i="1"/>
  <c r="H39" i="1" s="1"/>
  <c r="J44" i="1"/>
  <c r="J43" i="1" s="1"/>
  <c r="I43" i="1"/>
  <c r="H413" i="1"/>
  <c r="H421" i="1"/>
  <c r="I421" i="1" s="1"/>
  <c r="I420" i="1" s="1"/>
  <c r="I419" i="1" s="1"/>
  <c r="I418" i="1" s="1"/>
  <c r="I417" i="1" s="1"/>
  <c r="I416" i="1" s="1"/>
  <c r="I415" i="1" s="1"/>
  <c r="I422" i="1"/>
  <c r="J422" i="1" s="1"/>
  <c r="J421" i="1" s="1"/>
  <c r="J420" i="1" s="1"/>
  <c r="J419" i="1" s="1"/>
  <c r="J418" i="1" s="1"/>
  <c r="J417" i="1" s="1"/>
  <c r="J416" i="1" s="1"/>
  <c r="J415" i="1" s="1"/>
  <c r="H307" i="1" l="1"/>
  <c r="H306" i="1" s="1"/>
  <c r="J40" i="1"/>
  <c r="J39" i="1" s="1"/>
  <c r="H420" i="1"/>
  <c r="H419" i="1" s="1"/>
  <c r="H418" i="1" s="1"/>
  <c r="H417" i="1" s="1"/>
  <c r="H416" i="1" s="1"/>
  <c r="H415" i="1" s="1"/>
  <c r="I300" i="1"/>
  <c r="I298" i="1" s="1"/>
  <c r="I297" i="1" s="1"/>
  <c r="I296" i="1" s="1"/>
  <c r="I295" i="1" s="1"/>
  <c r="I294" i="1" s="1"/>
  <c r="H298" i="1"/>
  <c r="H297" i="1" s="1"/>
  <c r="H296" i="1" s="1"/>
  <c r="H295" i="1" s="1"/>
  <c r="H294" i="1" s="1"/>
  <c r="I307" i="1" l="1"/>
  <c r="J307" i="1" s="1"/>
  <c r="H305" i="1"/>
  <c r="I305" i="1" s="1"/>
  <c r="J305" i="1" s="1"/>
  <c r="I306" i="1"/>
  <c r="J306" i="1" s="1"/>
  <c r="J300" i="1"/>
  <c r="J298" i="1" s="1"/>
  <c r="J297" i="1" s="1"/>
  <c r="J296" i="1" s="1"/>
  <c r="J295" i="1" s="1"/>
  <c r="J294" i="1" s="1"/>
  <c r="I292" i="1"/>
  <c r="I291" i="1" s="1"/>
  <c r="I290" i="1" s="1"/>
  <c r="I289" i="1" s="1"/>
  <c r="I288" i="1" s="1"/>
  <c r="I287" i="1" s="1"/>
  <c r="I286" i="1" s="1"/>
  <c r="H291" i="1"/>
  <c r="H290" i="1" s="1"/>
  <c r="H289" i="1" s="1"/>
  <c r="H288" i="1" s="1"/>
  <c r="H287" i="1" s="1"/>
  <c r="H286" i="1" s="1"/>
  <c r="H283" i="1"/>
  <c r="H282" i="1" s="1"/>
  <c r="H281" i="1" s="1"/>
  <c r="H280" i="1" s="1"/>
  <c r="H279" i="1" s="1"/>
  <c r="H278" i="1" s="1"/>
  <c r="I284" i="1"/>
  <c r="I283" i="1" s="1"/>
  <c r="I282" i="1" s="1"/>
  <c r="I281" i="1" s="1"/>
  <c r="I280" i="1" s="1"/>
  <c r="I279" i="1" s="1"/>
  <c r="I278" i="1" s="1"/>
  <c r="H277" i="1" l="1"/>
  <c r="H276" i="1" s="1"/>
  <c r="J284" i="1"/>
  <c r="J283" i="1" s="1"/>
  <c r="J282" i="1" s="1"/>
  <c r="J281" i="1" s="1"/>
  <c r="J280" i="1" s="1"/>
  <c r="J279" i="1" s="1"/>
  <c r="J278" i="1" s="1"/>
  <c r="I277" i="1"/>
  <c r="I276" i="1" s="1"/>
  <c r="J292" i="1"/>
  <c r="J291" i="1" s="1"/>
  <c r="J290" i="1" s="1"/>
  <c r="J289" i="1" s="1"/>
  <c r="J288" i="1" s="1"/>
  <c r="J287" i="1" s="1"/>
  <c r="J286" i="1" s="1"/>
  <c r="H412" i="1"/>
  <c r="H411" i="1" s="1"/>
  <c r="H410" i="1" s="1"/>
  <c r="H409" i="1" s="1"/>
  <c r="H408" i="1" s="1"/>
  <c r="H407" i="1" s="1"/>
  <c r="H406" i="1" s="1"/>
  <c r="H405" i="1" s="1"/>
  <c r="J277" i="1" l="1"/>
  <c r="J276" i="1" s="1"/>
  <c r="I413" i="1"/>
  <c r="I412" i="1" s="1"/>
  <c r="I411" i="1" s="1"/>
  <c r="I410" i="1" s="1"/>
  <c r="I409" i="1" s="1"/>
  <c r="I408" i="1" s="1"/>
  <c r="I407" i="1" s="1"/>
  <c r="I406" i="1" s="1"/>
  <c r="I405" i="1" s="1"/>
  <c r="I353" i="1"/>
  <c r="J353" i="1" s="1"/>
  <c r="J413" i="1" l="1"/>
  <c r="J412" i="1" s="1"/>
  <c r="J411" i="1" s="1"/>
  <c r="J410" i="1" s="1"/>
  <c r="J409" i="1" s="1"/>
  <c r="J408" i="1" s="1"/>
  <c r="J407" i="1" s="1"/>
  <c r="J406" i="1" s="1"/>
  <c r="J405" i="1" s="1"/>
  <c r="J153" i="1"/>
  <c r="J152" i="1" s="1"/>
  <c r="J151" i="1" s="1"/>
  <c r="J150" i="1" s="1"/>
  <c r="I153" i="1"/>
  <c r="I152" i="1" s="1"/>
  <c r="I151" i="1" s="1"/>
  <c r="I150" i="1" s="1"/>
  <c r="H153" i="1"/>
  <c r="H319" i="1"/>
  <c r="H317" i="1" s="1"/>
  <c r="H316" i="1" s="1"/>
  <c r="H315" i="1" s="1"/>
  <c r="J188" i="1" l="1"/>
  <c r="J187" i="1" s="1"/>
  <c r="I188" i="1"/>
  <c r="I187" i="1" s="1"/>
  <c r="H443" i="1"/>
  <c r="J384" i="1"/>
  <c r="I384" i="1"/>
  <c r="J387" i="1"/>
  <c r="I387" i="1"/>
  <c r="H394" i="1"/>
  <c r="H392" i="1" s="1"/>
  <c r="H389" i="1"/>
  <c r="H388" i="1" s="1"/>
  <c r="H365" i="1"/>
  <c r="H364" i="1" s="1"/>
  <c r="H360" i="1" s="1"/>
  <c r="H357" i="1"/>
  <c r="H356" i="1" s="1"/>
  <c r="H350" i="1"/>
  <c r="J329" i="1"/>
  <c r="I329" i="1"/>
  <c r="H338" i="1"/>
  <c r="H337" i="1" s="1"/>
  <c r="H329" i="1" s="1"/>
  <c r="H246" i="1"/>
  <c r="H229" i="1" s="1"/>
  <c r="H251" i="1"/>
  <c r="H202" i="1"/>
  <c r="H201" i="1" s="1"/>
  <c r="H200" i="1" s="1"/>
  <c r="H199" i="1" s="1"/>
  <c r="H198" i="1" s="1"/>
  <c r="H197" i="1" s="1"/>
  <c r="H196" i="1" s="1"/>
  <c r="H188" i="1" s="1"/>
  <c r="H187" i="1" s="1"/>
  <c r="H152" i="1"/>
  <c r="H151" i="1" s="1"/>
  <c r="H439" i="1" l="1"/>
  <c r="I439" i="1" s="1"/>
  <c r="I350" i="1"/>
  <c r="J350" i="1" s="1"/>
  <c r="H349" i="1"/>
  <c r="H387" i="1"/>
  <c r="H386" i="1" s="1"/>
  <c r="H385" i="1" s="1"/>
  <c r="H384" i="1" s="1"/>
  <c r="H383" i="1" s="1"/>
  <c r="H382" i="1" s="1"/>
  <c r="H381" i="1" s="1"/>
  <c r="J149" i="1"/>
  <c r="J148" i="1" s="1"/>
  <c r="J147" i="1" s="1"/>
  <c r="J146" i="1" s="1"/>
  <c r="J145" i="1" s="1"/>
  <c r="J144" i="1" s="1"/>
  <c r="J143" i="1" s="1"/>
  <c r="J142" i="1" s="1"/>
  <c r="I149" i="1"/>
  <c r="I148" i="1" s="1"/>
  <c r="I147" i="1" s="1"/>
  <c r="I146" i="1" s="1"/>
  <c r="I145" i="1" s="1"/>
  <c r="I144" i="1" s="1"/>
  <c r="I143" i="1" s="1"/>
  <c r="I142" i="1" s="1"/>
  <c r="H150" i="1"/>
  <c r="H149" i="1" s="1"/>
  <c r="H148" i="1" s="1"/>
  <c r="H147" i="1" s="1"/>
  <c r="H146" i="1" s="1"/>
  <c r="H145" i="1" s="1"/>
  <c r="H144" i="1" s="1"/>
  <c r="H143" i="1" s="1"/>
  <c r="H142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J128" i="1"/>
  <c r="J127" i="1" s="1"/>
  <c r="J126" i="1" s="1"/>
  <c r="J125" i="1" s="1"/>
  <c r="I128" i="1"/>
  <c r="I127" i="1" s="1"/>
  <c r="I126" i="1" s="1"/>
  <c r="I125" i="1" s="1"/>
  <c r="H128" i="1"/>
  <c r="H127" i="1" s="1"/>
  <c r="H126" i="1" s="1"/>
  <c r="H125" i="1" s="1"/>
  <c r="H124" i="1" s="1"/>
  <c r="H123" i="1" s="1"/>
  <c r="H122" i="1" s="1"/>
  <c r="H121" i="1" s="1"/>
  <c r="H120" i="1" s="1"/>
  <c r="H119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J61" i="1" s="1"/>
  <c r="H66" i="1"/>
  <c r="H65" i="1" s="1"/>
  <c r="H61" i="1" l="1"/>
  <c r="H60" i="1" s="1"/>
  <c r="H438" i="1"/>
  <c r="H437" i="1" s="1"/>
  <c r="H436" i="1" s="1"/>
  <c r="I436" i="1" s="1"/>
  <c r="J436" i="1" s="1"/>
  <c r="I349" i="1"/>
  <c r="J349" i="1" s="1"/>
  <c r="H348" i="1"/>
  <c r="H47" i="1"/>
  <c r="H46" i="1" s="1"/>
  <c r="H45" i="1" s="1"/>
  <c r="I33" i="1"/>
  <c r="I66" i="1"/>
  <c r="I65" i="1" s="1"/>
  <c r="I47" i="1"/>
  <c r="I46" i="1" s="1"/>
  <c r="I45" i="1" s="1"/>
  <c r="J60" i="1"/>
  <c r="J47" i="1"/>
  <c r="J46" i="1" s="1"/>
  <c r="J45" i="1" s="1"/>
  <c r="H29" i="1"/>
  <c r="I63" i="1"/>
  <c r="I62" i="1" s="1"/>
  <c r="I432" i="1"/>
  <c r="J432" i="1" s="1"/>
  <c r="H431" i="1"/>
  <c r="H430" i="1" s="1"/>
  <c r="I319" i="1"/>
  <c r="J319" i="1" s="1"/>
  <c r="I61" i="1" l="1"/>
  <c r="I60" i="1" s="1"/>
  <c r="I437" i="1"/>
  <c r="J437" i="1" s="1"/>
  <c r="I348" i="1"/>
  <c r="J348" i="1" s="1"/>
  <c r="H347" i="1"/>
  <c r="I317" i="1"/>
  <c r="J317" i="1" s="1"/>
  <c r="I430" i="1"/>
  <c r="J430" i="1" s="1"/>
  <c r="H429" i="1"/>
  <c r="H28" i="1"/>
  <c r="H27" i="1" s="1"/>
  <c r="I29" i="1"/>
  <c r="I431" i="1"/>
  <c r="J431" i="1" s="1"/>
  <c r="I444" i="1"/>
  <c r="I443" i="1" s="1"/>
  <c r="I438" i="1" s="1"/>
  <c r="H463" i="1"/>
  <c r="I464" i="1"/>
  <c r="I463" i="1" s="1"/>
  <c r="H26" i="1" l="1"/>
  <c r="H25" i="1" s="1"/>
  <c r="H24" i="1" s="1"/>
  <c r="H23" i="1" s="1"/>
  <c r="H22" i="1" s="1"/>
  <c r="H459" i="1"/>
  <c r="I459" i="1" s="1"/>
  <c r="J459" i="1" s="1"/>
  <c r="H346" i="1"/>
  <c r="I346" i="1" s="1"/>
  <c r="J346" i="1" s="1"/>
  <c r="I347" i="1"/>
  <c r="J347" i="1" s="1"/>
  <c r="J464" i="1"/>
  <c r="J463" i="1" s="1"/>
  <c r="I429" i="1"/>
  <c r="J429" i="1" s="1"/>
  <c r="H428" i="1"/>
  <c r="J29" i="1"/>
  <c r="J28" i="1" s="1"/>
  <c r="J27" i="1" s="1"/>
  <c r="I28" i="1"/>
  <c r="I27" i="1" s="1"/>
  <c r="J444" i="1"/>
  <c r="J443" i="1" s="1"/>
  <c r="J439" i="1" s="1"/>
  <c r="J438" i="1" s="1"/>
  <c r="H453" i="1"/>
  <c r="I454" i="1"/>
  <c r="J454" i="1" s="1"/>
  <c r="J453" i="1" s="1"/>
  <c r="H449" i="1" l="1"/>
  <c r="I449" i="1" s="1"/>
  <c r="J449" i="1" s="1"/>
  <c r="J448" i="1" s="1"/>
  <c r="J447" i="1" s="1"/>
  <c r="J446" i="1" s="1"/>
  <c r="H458" i="1"/>
  <c r="I316" i="1"/>
  <c r="J316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28" i="1"/>
  <c r="J428" i="1" s="1"/>
  <c r="H427" i="1"/>
  <c r="H314" i="1"/>
  <c r="I315" i="1"/>
  <c r="J315" i="1" s="1"/>
  <c r="I453" i="1"/>
  <c r="I448" i="1" l="1"/>
  <c r="I447" i="1" s="1"/>
  <c r="I446" i="1" s="1"/>
  <c r="H448" i="1"/>
  <c r="H447" i="1" s="1"/>
  <c r="H446" i="1" s="1"/>
  <c r="I458" i="1"/>
  <c r="J458" i="1" s="1"/>
  <c r="H457" i="1"/>
  <c r="H313" i="1"/>
  <c r="H312" i="1" s="1"/>
  <c r="I314" i="1"/>
  <c r="J314" i="1" s="1"/>
  <c r="H426" i="1"/>
  <c r="I427" i="1"/>
  <c r="J427" i="1" s="1"/>
  <c r="I457" i="1" l="1"/>
  <c r="J457" i="1" s="1"/>
  <c r="H456" i="1"/>
  <c r="H304" i="1"/>
  <c r="H303" i="1" s="1"/>
  <c r="H264" i="1" s="1"/>
  <c r="H212" i="1" s="1"/>
  <c r="I426" i="1"/>
  <c r="J426" i="1" s="1"/>
  <c r="H425" i="1"/>
  <c r="I313" i="1"/>
  <c r="J313" i="1" s="1"/>
  <c r="H435" i="1" l="1"/>
  <c r="I456" i="1"/>
  <c r="J456" i="1" s="1"/>
  <c r="I425" i="1"/>
  <c r="J425" i="1" s="1"/>
  <c r="I312" i="1"/>
  <c r="H434" i="1" l="1"/>
  <c r="H424" i="1" s="1"/>
  <c r="H21" i="1" s="1"/>
  <c r="H475" i="1" s="1"/>
  <c r="I435" i="1"/>
  <c r="J312" i="1"/>
  <c r="J304" i="1" s="1"/>
  <c r="J303" i="1" s="1"/>
  <c r="J264" i="1" s="1"/>
  <c r="J212" i="1" s="1"/>
  <c r="I304" i="1"/>
  <c r="I303" i="1" s="1"/>
  <c r="I264" i="1" s="1"/>
  <c r="I212" i="1" s="1"/>
  <c r="I424" i="1" l="1"/>
  <c r="I21" i="1" s="1"/>
  <c r="I475" i="1" s="1"/>
  <c r="J435" i="1"/>
  <c r="J434" i="1" s="1"/>
  <c r="I434" i="1"/>
  <c r="J424" i="1" l="1"/>
  <c r="J21" i="1" s="1"/>
  <c r="J475" i="1" s="1"/>
</calcChain>
</file>

<file path=xl/sharedStrings.xml><?xml version="1.0" encoding="utf-8"?>
<sst xmlns="http://schemas.openxmlformats.org/spreadsheetml/2006/main" count="2595" uniqueCount="274">
  <si>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</si>
  <si>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</si>
  <si>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</si>
  <si>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</si>
  <si>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</si>
  <si>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</si>
  <si>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</si>
  <si>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</si>
  <si>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</si>
  <si>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</si>
  <si>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</si>
  <si>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</si>
  <si>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</si>
  <si>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</si>
  <si>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</si>
  <si>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</si>
  <si>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</si>
  <si>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</si>
  <si>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</si>
  <si>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</si>
  <si>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</si>
  <si>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</si>
  <si>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</si>
  <si>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</si>
  <si>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</si>
  <si>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</si>
  <si>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</si>
  <si>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</si>
  <si>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</si>
  <si>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</si>
  <si>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</si>
  <si>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</si>
  <si>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</si>
  <si>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</si>
  <si>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</si>
  <si>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</si>
  <si>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</si>
  <si>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</si>
  <si>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</si>
  <si>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</si>
  <si>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</si>
  <si>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</si>
  <si>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</si>
  <si>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</si>
  <si>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</si>
  <si>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</si>
  <si>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</si>
  <si>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</si>
  <si>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</si>
  <si>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</si>
  <si>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</si>
  <si>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</si>
  <si>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</si>
  <si>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</si>
  <si>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</si>
  <si>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</si>
  <si>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</si>
  <si>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</si>
  <si>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</si>
  <si>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</si>
  <si>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</si>
  <si>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</si>
  <si>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</si>
  <si>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</si>
  <si>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</si>
  <si>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</si>
  <si>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</si>
  <si>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</si>
  <si>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</si>
  <si>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</si>
  <si>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</si>
  <si>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</si>
  <si>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</si>
  <si>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</si>
  <si>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</si>
  <si>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</si>
  <si>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</si>
  <si>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</si>
  <si>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</si>
  <si>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</si>
  <si>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</si>
  <si>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</si>
  <si>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</si>
  <si>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</si>
  <si>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</si>
  <si>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</si>
  <si>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</si>
  <si>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</si>
  <si>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</si>
  <si>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</si>
  <si>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</si>
  <si>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</si>
  <si>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</si>
  <si>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</si>
  <si>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</si>
  <si>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</si>
  <si>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</si>
  <si>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</si>
  <si>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</si>
  <si>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</si>
  <si>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</si>
  <si>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</si>
  <si>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</si>
  <si>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</si>
  <si>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</si>
  <si>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</si>
  <si>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</si>
  <si>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</si>
  <si>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</si>
  <si>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</si>
  <si>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</si>
  <si>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</si>
  <si>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</si>
  <si>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</si>
  <si>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</si>
  <si>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</si>
  <si>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</si>
  <si>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</si>
  <si>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</si>
  <si>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</si>
  <si>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</si>
  <si>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</si>
  <si>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</si>
  <si>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</si>
  <si>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</si>
  <si>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</si>
  <si>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</si>
  <si>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</si>
  <si>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</si>
  <si>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</si>
  <si>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</si>
  <si>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</si>
  <si>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</si>
  <si>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</si>
  <si>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</si>
  <si>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</si>
  <si>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</si>
  <si>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</si>
  <si>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</si>
  <si>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</si>
  <si>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</si>
  <si>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</si>
  <si>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</si>
  <si>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</si>
  <si>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</si>
  <si>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</si>
  <si>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</si>
  <si>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</si>
  <si>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</si>
  <si>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</si>
  <si>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</si>
  <si>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</si>
  <si>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</si>
  <si>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</si>
  <si>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</si>
  <si>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</si>
  <si>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</si>
  <si>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</si>
  <si>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</si>
  <si>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</si>
  <si>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</si>
  <si>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</si>
  <si>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</si>
  <si>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</si>
  <si>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</si>
  <si>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</si>
  <si>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</si>
  <si>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</si>
  <si>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</si>
  <si>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</si>
  <si>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</si>
  <si>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</si>
  <si>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</si>
  <si>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</si>
  <si>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</si>
  <si>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</si>
  <si>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</si>
  <si>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</si>
  <si>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</si>
  <si>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</si>
  <si>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</si>
  <si>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</si>
  <si>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</si>
  <si>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</si>
  <si>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</si>
  <si>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</si>
  <si>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</si>
  <si>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</si>
  <si>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</si>
  <si>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</si>
  <si>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</si>
  <si>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</si>
  <si>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</si>
  <si>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</si>
  <si>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</si>
  <si>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</si>
  <si>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</si>
  <si>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</si>
  <si>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</si>
  <si>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</si>
  <si>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</si>
  <si>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</si>
  <si>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</si>
  <si>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</si>
  <si>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</si>
  <si>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</si>
  <si>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</si>
  <si>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</si>
  <si>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</si>
  <si>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</si>
  <si>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</si>
  <si>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</si>
  <si>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</si>
  <si>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</si>
  <si>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</si>
  <si>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</si>
  <si>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</si>
  <si>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</si>
  <si>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</si>
  <si>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</si>
  <si>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</si>
  <si>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</si>
  <si>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</si>
  <si>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</si>
  <si>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</si>
  <si>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</si>
  <si>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</si>
  <si>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</si>
  <si>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</si>
  <si>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</si>
  <si>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</si>
  <si>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</si>
  <si>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</si>
  <si>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</si>
  <si>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</si>
  <si>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</si>
  <si>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</si>
  <si>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</si>
  <si>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344</t>
  </si>
  <si>
    <t>Увеличение стоимости строительных материалов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</si>
  <si>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</si>
  <si>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</si>
  <si>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</si>
  <si>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</si>
  <si>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</si>
  <si>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</si>
  <si>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</si>
  <si>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</si>
  <si>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</si>
  <si>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</si>
  <si>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</si>
  <si>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</si>
  <si>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</si>
  <si>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</si>
  <si>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</si>
  <si>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</si>
  <si>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</si>
  <si>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</si>
  <si>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Приложение  № 2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</si>
  <si>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</si>
  <si>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</si>
  <si>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</si>
  <si>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</si>
  <si>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</si>
  <si>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</si>
  <si>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</si>
  <si>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</si>
  <si>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</si>
  <si>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</si>
  <si>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</si>
  <si>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</si>
  <si>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</si>
  <si>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</si>
  <si>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от 30.07.2020г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</si>
</sst>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32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164" fontId="19" fillId="0" borderId="3" xfId="1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486"/>
  <sheetViews>
    <sheetView tabSelected="1" workbookViewId="0">
      <selection activeCell="E22" sqref="E22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22" t="s">
        <v>258</v>
      </c>
      <c r="F3" s="222"/>
      <c r="G3" s="222"/>
      <c r="H3" s="222"/>
      <c r="I3" s="222"/>
      <c r="J3" s="222"/>
    </row>
    <row r="4" spans="1:10" ht="12.75" customHeight="1">
      <c r="A4" s="4"/>
      <c r="B4" s="5"/>
      <c r="C4" s="5"/>
      <c r="D4" s="5"/>
      <c r="E4" s="222" t="s">
        <v>0</v>
      </c>
      <c r="F4" s="222"/>
      <c r="G4" s="222"/>
      <c r="H4" s="222"/>
      <c r="I4" s="222"/>
      <c r="J4" s="222"/>
    </row>
    <row r="5" spans="1:10" ht="12.75" customHeight="1">
      <c r="A5" s="4"/>
      <c r="B5" s="5"/>
      <c r="C5" s="5"/>
      <c r="D5" s="5"/>
      <c r="E5" s="222" t="s">
        <v>248</v>
      </c>
      <c r="F5" s="222"/>
      <c r="G5" s="222"/>
      <c r="H5" s="222"/>
      <c r="I5" s="222"/>
      <c r="J5" s="222"/>
    </row>
    <row r="6" spans="1:10" ht="12.75" customHeight="1">
      <c r="A6" s="4"/>
      <c r="B6" s="5"/>
      <c r="C6" s="5"/>
      <c r="D6" s="5"/>
      <c r="E6" s="222" t="s">
        <v>249</v>
      </c>
      <c r="F6" s="222"/>
      <c r="G6" s="222"/>
      <c r="H6" s="222"/>
      <c r="I6" s="222"/>
      <c r="J6" s="222"/>
    </row>
    <row r="7" spans="1:10" ht="12.75" customHeight="1">
      <c r="A7" s="4"/>
      <c r="B7" s="5"/>
      <c r="C7" s="5"/>
      <c r="D7" s="5"/>
      <c r="E7" s="222" t="s">
        <v>252</v>
      </c>
      <c r="F7" s="222"/>
      <c r="G7" s="222"/>
      <c r="H7" s="222"/>
      <c r="I7" s="222"/>
      <c r="J7" s="222"/>
    </row>
    <row r="8" spans="1:10" ht="12.75" customHeight="1">
      <c r="A8" s="4"/>
      <c r="B8" s="5"/>
      <c r="C8" s="5"/>
      <c r="D8" s="5"/>
      <c r="E8" s="222" t="s">
        <v>250</v>
      </c>
      <c r="F8" s="222"/>
      <c r="G8" s="222"/>
      <c r="H8" s="222"/>
      <c r="I8" s="222"/>
      <c r="J8" s="222"/>
    </row>
    <row r="9" spans="1:10" ht="12.75" customHeight="1">
      <c r="A9" s="4"/>
      <c r="B9" s="5"/>
      <c r="C9" s="5"/>
      <c r="D9" s="5"/>
      <c r="E9" s="224" t="s">
        <v>251</v>
      </c>
      <c r="F9" s="224"/>
      <c r="G9" s="224"/>
      <c r="H9" s="224"/>
      <c r="I9" s="224"/>
      <c r="J9" s="224"/>
    </row>
    <row r="10" spans="1:10" ht="12.75" customHeight="1">
      <c r="A10" s="4"/>
      <c r="B10" s="5"/>
      <c r="C10" s="5"/>
      <c r="D10" s="5"/>
      <c r="E10" s="222" t="s">
        <v>273</v>
      </c>
      <c r="F10" s="222"/>
      <c r="G10" s="222"/>
      <c r="H10" s="222"/>
      <c r="I10" s="222"/>
      <c r="J10" s="222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23" t="s">
        <v>1</v>
      </c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ht="12.75" customHeight="1">
      <c r="A13" s="223" t="s">
        <v>2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ht="12.75" customHeight="1">
      <c r="A14" s="223" t="s">
        <v>3</v>
      </c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ht="12.75" customHeight="1">
      <c r="A15" s="221" t="s">
        <v>4</v>
      </c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0" ht="12.75" customHeight="1">
      <c r="A16" s="221" t="s">
        <v>5</v>
      </c>
      <c r="B16" s="221"/>
      <c r="C16" s="221"/>
      <c r="D16" s="221"/>
      <c r="E16" s="221"/>
      <c r="F16" s="221"/>
      <c r="G16" s="221"/>
      <c r="H16" s="221"/>
      <c r="I16" s="221"/>
      <c r="J16" s="221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26" t="s">
        <v>7</v>
      </c>
      <c r="B18" s="227" t="s">
        <v>8</v>
      </c>
      <c r="C18" s="227"/>
      <c r="D18" s="227"/>
      <c r="E18" s="227"/>
      <c r="F18" s="227"/>
      <c r="G18" s="227"/>
      <c r="H18" s="13"/>
      <c r="I18" s="228" t="s">
        <v>9</v>
      </c>
      <c r="J18" s="228"/>
    </row>
    <row r="19" spans="1:15" ht="60.75" customHeight="1">
      <c r="A19" s="226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H22+H119+H142+H187+H212+H368+H381+H405+H424+H466</f>
        <v>22517295.120000001</v>
      </c>
      <c r="I21" s="27">
        <f>I22+I119+I142+I187+I212+I368+I381+I405+I424+I466</f>
        <v>22489495.120000001</v>
      </c>
      <c r="J21" s="27">
        <f>J22+J119+J142+J187+J212+J368+J381+J405+J424+J466</f>
        <v>22489495.120000001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220">
        <f>H23+H72+H78</f>
        <v>4950601</v>
      </c>
      <c r="I22" s="220">
        <f>I23+I72+I78</f>
        <v>4950601</v>
      </c>
      <c r="J22" s="220">
        <f>J23+J72+J78</f>
        <v>4950601</v>
      </c>
    </row>
    <row r="23" spans="1:15" ht="61.5" customHeight="1">
      <c r="A23" s="33" t="s">
        <v>23</v>
      </c>
      <c r="B23" s="31" t="s">
        <v>21</v>
      </c>
      <c r="C23" s="34" t="s">
        <v>22</v>
      </c>
      <c r="D23" s="34" t="s">
        <v>24</v>
      </c>
      <c r="E23" s="34"/>
      <c r="F23" s="34"/>
      <c r="G23" s="34"/>
      <c r="H23" s="35">
        <f t="shared" ref="H23:J25" si="0">H24</f>
        <v>4803110</v>
      </c>
      <c r="I23" s="35">
        <f t="shared" si="0"/>
        <v>4803110</v>
      </c>
      <c r="J23" s="35">
        <f t="shared" si="0"/>
        <v>4803110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40">
        <f t="shared" si="0"/>
        <v>4803110</v>
      </c>
      <c r="I24" s="40">
        <f t="shared" si="0"/>
        <v>4803110</v>
      </c>
      <c r="J24" s="40">
        <f t="shared" si="0"/>
        <v>4803110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40">
        <f t="shared" si="0"/>
        <v>4803110</v>
      </c>
      <c r="I25" s="40">
        <f t="shared" si="0"/>
        <v>4803110</v>
      </c>
      <c r="J25" s="40">
        <f t="shared" si="0"/>
        <v>4803110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40">
        <f>H27+H45+H60</f>
        <v>4803110</v>
      </c>
      <c r="I26" s="40">
        <f>I27+I45+I60</f>
        <v>4803110</v>
      </c>
      <c r="J26" s="40">
        <f>J27+J45+J60</f>
        <v>4803110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40">
        <f>H28</f>
        <v>3482000</v>
      </c>
      <c r="I27" s="40">
        <f>I28</f>
        <v>3482000</v>
      </c>
      <c r="J27" s="40">
        <f>J28</f>
        <v>3482000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48">
        <f>H29+H35+H39</f>
        <v>3482000</v>
      </c>
      <c r="I28" s="48">
        <f>I29+I35+I39</f>
        <v>3482000</v>
      </c>
      <c r="J28" s="48">
        <f>J29+J35+J39</f>
        <v>3482000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48">
        <f>H30+H33</f>
        <v>2597792</v>
      </c>
      <c r="I29" s="48">
        <f>H29</f>
        <v>2597792</v>
      </c>
      <c r="J29" s="48">
        <f>I29</f>
        <v>2597792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48">
        <f>H31</f>
        <v>2585592</v>
      </c>
      <c r="I30" s="48">
        <v>2585592</v>
      </c>
      <c r="J30" s="48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48">
        <f>H32</f>
        <v>2585592</v>
      </c>
      <c r="I31" s="48">
        <v>2585592</v>
      </c>
      <c r="J31" s="48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48">
        <v>2585592</v>
      </c>
      <c r="I32" s="48">
        <f>H32</f>
        <v>2585592</v>
      </c>
      <c r="J32" s="48">
        <f>I32</f>
        <v>2585592</v>
      </c>
    </row>
    <row r="33" spans="1:10" ht="15.75" customHeight="1">
      <c r="A33" s="53" t="s">
        <v>43</v>
      </c>
      <c r="B33" s="52" t="s">
        <v>21</v>
      </c>
      <c r="C33" s="47" t="s">
        <v>22</v>
      </c>
      <c r="D33" s="47" t="s">
        <v>24</v>
      </c>
      <c r="E33" s="47" t="s">
        <v>30</v>
      </c>
      <c r="F33" s="47" t="s">
        <v>36</v>
      </c>
      <c r="G33" s="47" t="s">
        <v>44</v>
      </c>
      <c r="H33" s="48">
        <f>H34</f>
        <v>12200</v>
      </c>
      <c r="I33" s="48">
        <f>I34</f>
        <v>12200</v>
      </c>
      <c r="J33" s="48">
        <f>J34</f>
        <v>12200</v>
      </c>
    </row>
    <row r="34" spans="1:10" ht="30" customHeight="1">
      <c r="A34" s="54" t="s">
        <v>45</v>
      </c>
      <c r="B34" s="52" t="s">
        <v>21</v>
      </c>
      <c r="C34" s="47" t="s">
        <v>22</v>
      </c>
      <c r="D34" s="47" t="s">
        <v>24</v>
      </c>
      <c r="E34" s="47" t="s">
        <v>30</v>
      </c>
      <c r="F34" s="47" t="s">
        <v>36</v>
      </c>
      <c r="G34" s="47" t="s">
        <v>46</v>
      </c>
      <c r="H34" s="48">
        <v>12200</v>
      </c>
      <c r="I34" s="48">
        <f>H34</f>
        <v>12200</v>
      </c>
      <c r="J34" s="48">
        <f>I34</f>
        <v>12200</v>
      </c>
    </row>
    <row r="35" spans="1:10" ht="47.25" customHeight="1">
      <c r="A35" s="54" t="s">
        <v>47</v>
      </c>
      <c r="B35" s="52" t="s">
        <v>21</v>
      </c>
      <c r="C35" s="47" t="s">
        <v>22</v>
      </c>
      <c r="D35" s="47" t="s">
        <v>24</v>
      </c>
      <c r="E35" s="47" t="s">
        <v>30</v>
      </c>
      <c r="F35" s="47" t="s">
        <v>48</v>
      </c>
      <c r="G35" s="47"/>
      <c r="H35" s="48">
        <f t="shared" ref="H35:J37" si="1">H36</f>
        <v>79408</v>
      </c>
      <c r="I35" s="48">
        <f t="shared" si="1"/>
        <v>79408</v>
      </c>
      <c r="J35" s="48">
        <f t="shared" si="1"/>
        <v>79408</v>
      </c>
    </row>
    <row r="36" spans="1:10" ht="30" customHeight="1">
      <c r="A36" s="54" t="s">
        <v>37</v>
      </c>
      <c r="B36" s="52" t="s">
        <v>21</v>
      </c>
      <c r="C36" s="47" t="s">
        <v>22</v>
      </c>
      <c r="D36" s="47" t="s">
        <v>24</v>
      </c>
      <c r="E36" s="47" t="s">
        <v>30</v>
      </c>
      <c r="F36" s="47" t="s">
        <v>48</v>
      </c>
      <c r="G36" s="47" t="s">
        <v>38</v>
      </c>
      <c r="H36" s="48">
        <f t="shared" si="1"/>
        <v>79408</v>
      </c>
      <c r="I36" s="48">
        <f t="shared" si="1"/>
        <v>79408</v>
      </c>
      <c r="J36" s="48">
        <f t="shared" si="1"/>
        <v>79408</v>
      </c>
    </row>
    <row r="37" spans="1:10" ht="30" customHeight="1">
      <c r="A37" s="54" t="s">
        <v>43</v>
      </c>
      <c r="B37" s="52" t="s">
        <v>21</v>
      </c>
      <c r="C37" s="47" t="s">
        <v>22</v>
      </c>
      <c r="D37" s="47" t="s">
        <v>24</v>
      </c>
      <c r="E37" s="47" t="s">
        <v>30</v>
      </c>
      <c r="F37" s="47" t="s">
        <v>48</v>
      </c>
      <c r="G37" s="47" t="s">
        <v>44</v>
      </c>
      <c r="H37" s="48">
        <f t="shared" si="1"/>
        <v>79408</v>
      </c>
      <c r="I37" s="48">
        <f t="shared" si="1"/>
        <v>79408</v>
      </c>
      <c r="J37" s="48">
        <f t="shared" si="1"/>
        <v>79408</v>
      </c>
    </row>
    <row r="38" spans="1:10" ht="30" customHeight="1">
      <c r="A38" s="54" t="s">
        <v>49</v>
      </c>
      <c r="B38" s="52" t="s">
        <v>50</v>
      </c>
      <c r="C38" s="47" t="s">
        <v>22</v>
      </c>
      <c r="D38" s="47" t="s">
        <v>24</v>
      </c>
      <c r="E38" s="47" t="s">
        <v>30</v>
      </c>
      <c r="F38" s="47" t="s">
        <v>48</v>
      </c>
      <c r="G38" s="47" t="s">
        <v>51</v>
      </c>
      <c r="H38" s="48">
        <v>79408</v>
      </c>
      <c r="I38" s="48">
        <v>79408</v>
      </c>
      <c r="J38" s="48">
        <v>79408</v>
      </c>
    </row>
    <row r="39" spans="1:10" ht="44.25" customHeight="1">
      <c r="A39" s="164" t="s">
        <v>52</v>
      </c>
      <c r="B39" s="165" t="s">
        <v>21</v>
      </c>
      <c r="C39" s="166" t="s">
        <v>22</v>
      </c>
      <c r="D39" s="166" t="s">
        <v>24</v>
      </c>
      <c r="E39" s="166" t="s">
        <v>30</v>
      </c>
      <c r="F39" s="166" t="s">
        <v>53</v>
      </c>
      <c r="G39" s="166"/>
      <c r="H39" s="167">
        <f>H40</f>
        <v>804800</v>
      </c>
      <c r="I39" s="167">
        <f>I40</f>
        <v>804800</v>
      </c>
      <c r="J39" s="167">
        <f>J40</f>
        <v>804800</v>
      </c>
    </row>
    <row r="40" spans="1:10" ht="15.75" customHeight="1">
      <c r="A40" s="119" t="s">
        <v>37</v>
      </c>
      <c r="B40" s="120" t="s">
        <v>21</v>
      </c>
      <c r="C40" s="121" t="s">
        <v>22</v>
      </c>
      <c r="D40" s="121" t="s">
        <v>24</v>
      </c>
      <c r="E40" s="121" t="s">
        <v>30</v>
      </c>
      <c r="F40" s="121" t="s">
        <v>53</v>
      </c>
      <c r="G40" s="121" t="s">
        <v>38</v>
      </c>
      <c r="H40" s="123">
        <f>H41+H43</f>
        <v>804800</v>
      </c>
      <c r="I40" s="123">
        <f>I41+I44</f>
        <v>804800</v>
      </c>
      <c r="J40" s="123">
        <f>J41+J44</f>
        <v>804800</v>
      </c>
    </row>
    <row r="41" spans="1:10" ht="15.75" customHeight="1">
      <c r="A41" s="168" t="s">
        <v>39</v>
      </c>
      <c r="B41" s="120" t="s">
        <v>21</v>
      </c>
      <c r="C41" s="121" t="s">
        <v>22</v>
      </c>
      <c r="D41" s="121" t="s">
        <v>24</v>
      </c>
      <c r="E41" s="121" t="s">
        <v>30</v>
      </c>
      <c r="F41" s="121" t="s">
        <v>53</v>
      </c>
      <c r="G41" s="121" t="s">
        <v>40</v>
      </c>
      <c r="H41" s="123">
        <f>H42</f>
        <v>780818</v>
      </c>
      <c r="I41" s="123">
        <f>I42</f>
        <v>780818</v>
      </c>
      <c r="J41" s="123">
        <f>J42</f>
        <v>780818</v>
      </c>
    </row>
    <row r="42" spans="1:10" ht="15.75" customHeight="1">
      <c r="A42" s="169" t="s">
        <v>54</v>
      </c>
      <c r="B42" s="170" t="s">
        <v>21</v>
      </c>
      <c r="C42" s="121" t="s">
        <v>22</v>
      </c>
      <c r="D42" s="121" t="s">
        <v>24</v>
      </c>
      <c r="E42" s="121" t="s">
        <v>30</v>
      </c>
      <c r="F42" s="121" t="s">
        <v>53</v>
      </c>
      <c r="G42" s="121" t="s">
        <v>55</v>
      </c>
      <c r="H42" s="123">
        <f>804800-23982</f>
        <v>780818</v>
      </c>
      <c r="I42" s="123">
        <f>H42</f>
        <v>780818</v>
      </c>
      <c r="J42" s="123">
        <f>I42</f>
        <v>780818</v>
      </c>
    </row>
    <row r="43" spans="1:10" ht="15.75" customHeight="1">
      <c r="A43" s="171" t="s">
        <v>43</v>
      </c>
      <c r="B43" s="170" t="s">
        <v>21</v>
      </c>
      <c r="C43" s="121" t="s">
        <v>22</v>
      </c>
      <c r="D43" s="121" t="s">
        <v>24</v>
      </c>
      <c r="E43" s="121" t="s">
        <v>30</v>
      </c>
      <c r="F43" s="121" t="s">
        <v>53</v>
      </c>
      <c r="G43" s="121" t="s">
        <v>44</v>
      </c>
      <c r="H43" s="123">
        <f>H44</f>
        <v>23982</v>
      </c>
      <c r="I43" s="123">
        <f>I44</f>
        <v>23982</v>
      </c>
      <c r="J43" s="123">
        <f>J44</f>
        <v>23982</v>
      </c>
    </row>
    <row r="44" spans="1:10" ht="27.75" customHeight="1">
      <c r="A44" s="171" t="s">
        <v>49</v>
      </c>
      <c r="B44" s="170" t="s">
        <v>21</v>
      </c>
      <c r="C44" s="121" t="s">
        <v>22</v>
      </c>
      <c r="D44" s="121" t="s">
        <v>24</v>
      </c>
      <c r="E44" s="121" t="s">
        <v>30</v>
      </c>
      <c r="F44" s="121" t="s">
        <v>53</v>
      </c>
      <c r="G44" s="121" t="s">
        <v>51</v>
      </c>
      <c r="H44" s="123">
        <f>23982</f>
        <v>23982</v>
      </c>
      <c r="I44" s="123">
        <f>H44</f>
        <v>23982</v>
      </c>
      <c r="J44" s="123">
        <f>I44</f>
        <v>23982</v>
      </c>
    </row>
    <row r="45" spans="1:10" ht="15.75" customHeight="1">
      <c r="A45" s="36" t="s">
        <v>56</v>
      </c>
      <c r="B45" s="37" t="s">
        <v>21</v>
      </c>
      <c r="C45" s="41" t="s">
        <v>22</v>
      </c>
      <c r="D45" s="41" t="s">
        <v>24</v>
      </c>
      <c r="E45" s="41" t="s">
        <v>30</v>
      </c>
      <c r="F45" s="41" t="s">
        <v>38</v>
      </c>
      <c r="G45" s="41"/>
      <c r="H45" s="58">
        <f t="shared" ref="H45:J46" si="2">H46</f>
        <v>1307010</v>
      </c>
      <c r="I45" s="58">
        <f t="shared" si="2"/>
        <v>1307010</v>
      </c>
      <c r="J45" s="58">
        <f t="shared" si="2"/>
        <v>1307010</v>
      </c>
    </row>
    <row r="46" spans="1:10" ht="30.75" customHeight="1">
      <c r="A46" s="57" t="s">
        <v>57</v>
      </c>
      <c r="B46" s="37" t="s">
        <v>21</v>
      </c>
      <c r="C46" s="41" t="s">
        <v>22</v>
      </c>
      <c r="D46" s="41" t="s">
        <v>24</v>
      </c>
      <c r="E46" s="41" t="s">
        <v>30</v>
      </c>
      <c r="F46" s="41" t="s">
        <v>58</v>
      </c>
      <c r="G46" s="41"/>
      <c r="H46" s="58">
        <f t="shared" si="2"/>
        <v>1307010</v>
      </c>
      <c r="I46" s="58">
        <f t="shared" si="2"/>
        <v>1307010</v>
      </c>
      <c r="J46" s="58">
        <f t="shared" si="2"/>
        <v>1307010</v>
      </c>
    </row>
    <row r="47" spans="1:10" ht="18.75" customHeight="1">
      <c r="A47" s="36" t="s">
        <v>59</v>
      </c>
      <c r="B47" s="37" t="s">
        <v>21</v>
      </c>
      <c r="C47" s="41" t="s">
        <v>22</v>
      </c>
      <c r="D47" s="41" t="s">
        <v>24</v>
      </c>
      <c r="E47" s="41" t="s">
        <v>30</v>
      </c>
      <c r="F47" s="41" t="s">
        <v>60</v>
      </c>
      <c r="G47" s="41"/>
      <c r="H47" s="58">
        <f>H48+H55</f>
        <v>1307010</v>
      </c>
      <c r="I47" s="58">
        <f>I48+I55</f>
        <v>1307010</v>
      </c>
      <c r="J47" s="58">
        <f>J48+J55</f>
        <v>1307010</v>
      </c>
    </row>
    <row r="48" spans="1:10" ht="15.75" customHeight="1">
      <c r="A48" s="55" t="s">
        <v>37</v>
      </c>
      <c r="B48" s="37" t="s">
        <v>21</v>
      </c>
      <c r="C48" s="41" t="s">
        <v>22</v>
      </c>
      <c r="D48" s="41" t="s">
        <v>24</v>
      </c>
      <c r="E48" s="41" t="s">
        <v>30</v>
      </c>
      <c r="F48" s="41" t="s">
        <v>60</v>
      </c>
      <c r="G48" s="41" t="s">
        <v>38</v>
      </c>
      <c r="H48" s="58">
        <f>H49</f>
        <v>960800</v>
      </c>
      <c r="I48" s="58">
        <f>I49</f>
        <v>960800</v>
      </c>
      <c r="J48" s="58">
        <f>J49</f>
        <v>960800</v>
      </c>
    </row>
    <row r="49" spans="1:13" ht="16.5" customHeight="1">
      <c r="A49" s="55" t="s">
        <v>61</v>
      </c>
      <c r="B49" s="37" t="s">
        <v>21</v>
      </c>
      <c r="C49" s="41" t="s">
        <v>22</v>
      </c>
      <c r="D49" s="41" t="s">
        <v>24</v>
      </c>
      <c r="E49" s="41" t="s">
        <v>30</v>
      </c>
      <c r="F49" s="41" t="s">
        <v>60</v>
      </c>
      <c r="G49" s="41" t="s">
        <v>62</v>
      </c>
      <c r="H49" s="58">
        <f>H50+H51+H52+H53+H54</f>
        <v>960800</v>
      </c>
      <c r="I49" s="58">
        <f>I50+I51+I52+I53+I54</f>
        <v>960800</v>
      </c>
      <c r="J49" s="58">
        <f>J50+J51+J52+J53+J54</f>
        <v>960800</v>
      </c>
    </row>
    <row r="50" spans="1:13" ht="16.5" customHeight="1">
      <c r="A50" s="55" t="s">
        <v>63</v>
      </c>
      <c r="B50" s="37" t="s">
        <v>21</v>
      </c>
      <c r="C50" s="41" t="s">
        <v>22</v>
      </c>
      <c r="D50" s="41" t="s">
        <v>24</v>
      </c>
      <c r="E50" s="41" t="s">
        <v>30</v>
      </c>
      <c r="F50" s="41" t="s">
        <v>60</v>
      </c>
      <c r="G50" s="41" t="s">
        <v>64</v>
      </c>
      <c r="H50" s="40">
        <v>118500</v>
      </c>
      <c r="I50" s="40">
        <v>118500</v>
      </c>
      <c r="J50" s="40">
        <v>118500</v>
      </c>
    </row>
    <row r="51" spans="1:13" ht="18" customHeight="1">
      <c r="A51" s="55" t="s">
        <v>65</v>
      </c>
      <c r="B51" s="37" t="s">
        <v>21</v>
      </c>
      <c r="C51" s="41" t="s">
        <v>22</v>
      </c>
      <c r="D51" s="41" t="s">
        <v>24</v>
      </c>
      <c r="E51" s="41" t="s">
        <v>30</v>
      </c>
      <c r="F51" s="41" t="s">
        <v>60</v>
      </c>
      <c r="G51" s="41" t="s">
        <v>66</v>
      </c>
      <c r="H51" s="40">
        <v>278500</v>
      </c>
      <c r="I51" s="40">
        <v>278500</v>
      </c>
      <c r="J51" s="40">
        <v>278500</v>
      </c>
    </row>
    <row r="52" spans="1:13" ht="17.25" customHeight="1">
      <c r="A52" s="180" t="s">
        <v>67</v>
      </c>
      <c r="B52" s="165" t="s">
        <v>21</v>
      </c>
      <c r="C52" s="166" t="s">
        <v>22</v>
      </c>
      <c r="D52" s="166" t="s">
        <v>24</v>
      </c>
      <c r="E52" s="166" t="s">
        <v>30</v>
      </c>
      <c r="F52" s="166" t="s">
        <v>60</v>
      </c>
      <c r="G52" s="166" t="s">
        <v>68</v>
      </c>
      <c r="H52" s="189">
        <f>394400-49741.37-500</f>
        <v>344158.63</v>
      </c>
      <c r="I52" s="189">
        <f t="shared" ref="I52:J54" si="3">H52</f>
        <v>344158.63</v>
      </c>
      <c r="J52" s="189">
        <f t="shared" si="3"/>
        <v>344158.63</v>
      </c>
    </row>
    <row r="53" spans="1:13" ht="16.5" customHeight="1">
      <c r="A53" s="50" t="s">
        <v>69</v>
      </c>
      <c r="B53" s="46" t="s">
        <v>21</v>
      </c>
      <c r="C53" s="47" t="s">
        <v>22</v>
      </c>
      <c r="D53" s="47" t="s">
        <v>24</v>
      </c>
      <c r="E53" s="47" t="s">
        <v>30</v>
      </c>
      <c r="F53" s="47" t="s">
        <v>60</v>
      </c>
      <c r="G53" s="47" t="s">
        <v>70</v>
      </c>
      <c r="H53" s="48">
        <f>166300+50000</f>
        <v>216300</v>
      </c>
      <c r="I53" s="48">
        <f t="shared" si="3"/>
        <v>216300</v>
      </c>
      <c r="J53" s="48">
        <f t="shared" si="3"/>
        <v>216300</v>
      </c>
    </row>
    <row r="54" spans="1:13" ht="16.5" customHeight="1">
      <c r="A54" s="50" t="s">
        <v>71</v>
      </c>
      <c r="B54" s="46" t="s">
        <v>21</v>
      </c>
      <c r="C54" s="47" t="s">
        <v>22</v>
      </c>
      <c r="D54" s="47" t="s">
        <v>24</v>
      </c>
      <c r="E54" s="47" t="s">
        <v>30</v>
      </c>
      <c r="F54" s="47" t="s">
        <v>60</v>
      </c>
      <c r="G54" s="47" t="s">
        <v>72</v>
      </c>
      <c r="H54" s="59">
        <f>3600-258.63</f>
        <v>3341.37</v>
      </c>
      <c r="I54" s="59">
        <f t="shared" si="3"/>
        <v>3341.37</v>
      </c>
      <c r="J54" s="59">
        <f t="shared" si="3"/>
        <v>3341.37</v>
      </c>
    </row>
    <row r="55" spans="1:13" ht="16.5" customHeight="1">
      <c r="A55" s="60" t="s">
        <v>73</v>
      </c>
      <c r="B55" s="61" t="s">
        <v>21</v>
      </c>
      <c r="C55" s="62" t="s">
        <v>22</v>
      </c>
      <c r="D55" s="62" t="s">
        <v>24</v>
      </c>
      <c r="E55" s="62" t="s">
        <v>30</v>
      </c>
      <c r="F55" s="62" t="s">
        <v>60</v>
      </c>
      <c r="G55" s="62" t="s">
        <v>74</v>
      </c>
      <c r="H55" s="63">
        <f>H56+H57</f>
        <v>346210</v>
      </c>
      <c r="I55" s="63">
        <f>I56+I57</f>
        <v>346210</v>
      </c>
      <c r="J55" s="63">
        <f>J56+J57</f>
        <v>346210</v>
      </c>
      <c r="K55" s="28"/>
      <c r="L55" s="28"/>
      <c r="M55" s="28"/>
    </row>
    <row r="56" spans="1:13" ht="16.5" customHeight="1">
      <c r="A56" s="60" t="s">
        <v>75</v>
      </c>
      <c r="B56" s="61" t="s">
        <v>21</v>
      </c>
      <c r="C56" s="62" t="s">
        <v>22</v>
      </c>
      <c r="D56" s="62" t="s">
        <v>24</v>
      </c>
      <c r="E56" s="62" t="s">
        <v>30</v>
      </c>
      <c r="F56" s="62" t="s">
        <v>60</v>
      </c>
      <c r="G56" s="62" t="s">
        <v>76</v>
      </c>
      <c r="H56" s="63">
        <f>111910+6000</f>
        <v>117910</v>
      </c>
      <c r="I56" s="63">
        <f>H56</f>
        <v>117910</v>
      </c>
      <c r="J56" s="63">
        <f>I56</f>
        <v>117910</v>
      </c>
      <c r="K56" s="28"/>
      <c r="L56" s="28"/>
      <c r="M56" s="29"/>
    </row>
    <row r="57" spans="1:13" ht="16.5" customHeight="1">
      <c r="A57" s="50" t="s">
        <v>77</v>
      </c>
      <c r="B57" s="46" t="s">
        <v>21</v>
      </c>
      <c r="C57" s="47" t="s">
        <v>22</v>
      </c>
      <c r="D57" s="47" t="s">
        <v>24</v>
      </c>
      <c r="E57" s="47" t="s">
        <v>30</v>
      </c>
      <c r="F57" s="47" t="s">
        <v>60</v>
      </c>
      <c r="G57" s="47" t="s">
        <v>78</v>
      </c>
      <c r="H57" s="48">
        <f>H58+H59</f>
        <v>228300</v>
      </c>
      <c r="I57" s="48">
        <f>I58+I59</f>
        <v>228300</v>
      </c>
      <c r="J57" s="48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80" t="s">
        <v>83</v>
      </c>
      <c r="B60" s="165" t="s">
        <v>21</v>
      </c>
      <c r="C60" s="166" t="s">
        <v>22</v>
      </c>
      <c r="D60" s="166" t="s">
        <v>24</v>
      </c>
      <c r="E60" s="166" t="s">
        <v>30</v>
      </c>
      <c r="F60" s="166" t="s">
        <v>84</v>
      </c>
      <c r="G60" s="166"/>
      <c r="H60" s="167">
        <f>H61</f>
        <v>14100</v>
      </c>
      <c r="I60" s="167">
        <f>I61</f>
        <v>14100</v>
      </c>
      <c r="J60" s="167">
        <f>J61</f>
        <v>14100</v>
      </c>
    </row>
    <row r="61" spans="1:13" ht="16.5" customHeight="1">
      <c r="A61" s="180" t="s">
        <v>85</v>
      </c>
      <c r="B61" s="165" t="s">
        <v>21</v>
      </c>
      <c r="C61" s="166" t="s">
        <v>22</v>
      </c>
      <c r="D61" s="166" t="s">
        <v>24</v>
      </c>
      <c r="E61" s="166" t="s">
        <v>30</v>
      </c>
      <c r="F61" s="166" t="s">
        <v>86</v>
      </c>
      <c r="G61" s="166"/>
      <c r="H61" s="167">
        <f>H65+H62+H68</f>
        <v>14100</v>
      </c>
      <c r="I61" s="167">
        <f>I65+I62+I68</f>
        <v>14100</v>
      </c>
      <c r="J61" s="167">
        <f>J65+J62+J68</f>
        <v>14100</v>
      </c>
    </row>
    <row r="62" spans="1:13" ht="16.5" customHeight="1">
      <c r="A62" s="55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5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5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5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5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213" t="s">
        <v>272</v>
      </c>
      <c r="B68" s="120" t="s">
        <v>21</v>
      </c>
      <c r="C68" s="122" t="s">
        <v>22</v>
      </c>
      <c r="D68" s="122" t="s">
        <v>105</v>
      </c>
      <c r="E68" s="185" t="s">
        <v>30</v>
      </c>
      <c r="F68" s="214" t="s">
        <v>114</v>
      </c>
      <c r="G68" s="215">
        <v>200</v>
      </c>
      <c r="H68" s="216">
        <f>H69</f>
        <v>500</v>
      </c>
      <c r="I68" s="216">
        <f t="shared" si="6"/>
        <v>500</v>
      </c>
      <c r="J68" s="216">
        <f t="shared" si="6"/>
        <v>500</v>
      </c>
    </row>
    <row r="69" spans="1:10" ht="16.5" customHeight="1">
      <c r="A69" s="213" t="s">
        <v>89</v>
      </c>
      <c r="B69" s="120" t="s">
        <v>21</v>
      </c>
      <c r="C69" s="122" t="s">
        <v>22</v>
      </c>
      <c r="D69" s="122" t="s">
        <v>105</v>
      </c>
      <c r="E69" s="185" t="s">
        <v>30</v>
      </c>
      <c r="F69" s="214" t="s">
        <v>114</v>
      </c>
      <c r="G69" s="215">
        <v>290</v>
      </c>
      <c r="H69" s="216">
        <f>H70</f>
        <v>500</v>
      </c>
      <c r="I69" s="216">
        <f t="shared" si="6"/>
        <v>500</v>
      </c>
      <c r="J69" s="216">
        <f t="shared" si="6"/>
        <v>500</v>
      </c>
    </row>
    <row r="70" spans="1:10" ht="31.5" customHeight="1">
      <c r="A70" s="213" t="s">
        <v>271</v>
      </c>
      <c r="B70" s="120" t="s">
        <v>21</v>
      </c>
      <c r="C70" s="122" t="s">
        <v>22</v>
      </c>
      <c r="D70" s="122" t="s">
        <v>105</v>
      </c>
      <c r="E70" s="185" t="s">
        <v>30</v>
      </c>
      <c r="F70" s="214" t="s">
        <v>114</v>
      </c>
      <c r="G70" s="215">
        <v>292</v>
      </c>
      <c r="H70" s="216">
        <f>500</f>
        <v>500</v>
      </c>
      <c r="I70" s="216">
        <f t="shared" si="6"/>
        <v>500</v>
      </c>
      <c r="J70" s="216">
        <f t="shared" si="6"/>
        <v>500</v>
      </c>
    </row>
    <row r="71" spans="1:10" ht="16.5" customHeight="1">
      <c r="A71" s="55"/>
      <c r="B71" s="37"/>
      <c r="C71" s="41"/>
      <c r="D71" s="41"/>
      <c r="E71" s="41"/>
      <c r="F71" s="41"/>
      <c r="G71" s="41"/>
      <c r="H71" s="64"/>
      <c r="I71" s="64"/>
      <c r="J71" s="64"/>
    </row>
    <row r="72" spans="1:10" ht="16.5" customHeight="1">
      <c r="A72" s="65" t="s">
        <v>95</v>
      </c>
      <c r="B72" s="31" t="s">
        <v>21</v>
      </c>
      <c r="C72" s="66" t="s">
        <v>22</v>
      </c>
      <c r="D72" s="66" t="s">
        <v>96</v>
      </c>
      <c r="E72" s="66"/>
      <c r="F72" s="66"/>
      <c r="G72" s="66"/>
      <c r="H72" s="155">
        <v>50000</v>
      </c>
      <c r="I72" s="67">
        <v>50000</v>
      </c>
      <c r="J72" s="67">
        <v>50000</v>
      </c>
    </row>
    <row r="73" spans="1:10" ht="28.5" customHeight="1">
      <c r="A73" s="55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4">
        <v>50000</v>
      </c>
      <c r="I73" s="64">
        <v>50000</v>
      </c>
      <c r="J73" s="64">
        <v>50000</v>
      </c>
    </row>
    <row r="74" spans="1:10" ht="16.5" customHeight="1">
      <c r="A74" s="55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4">
        <v>50000</v>
      </c>
      <c r="I74" s="64">
        <v>50000</v>
      </c>
      <c r="J74" s="64">
        <v>50000</v>
      </c>
    </row>
    <row r="75" spans="1:10" ht="45" customHeight="1">
      <c r="A75" s="55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4">
        <v>50000</v>
      </c>
      <c r="I75" s="64">
        <v>50000</v>
      </c>
      <c r="J75" s="64">
        <v>50000</v>
      </c>
    </row>
    <row r="76" spans="1:10" ht="18.75" customHeight="1">
      <c r="A76" s="55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4">
        <v>50000</v>
      </c>
      <c r="I76" s="64">
        <v>50000</v>
      </c>
      <c r="J76" s="64">
        <v>50000</v>
      </c>
    </row>
    <row r="77" spans="1:10" ht="16.5" customHeight="1">
      <c r="A77" s="55"/>
      <c r="B77" s="37"/>
      <c r="C77" s="41"/>
      <c r="D77" s="41"/>
      <c r="E77" s="41"/>
      <c r="F77" s="41"/>
      <c r="G77" s="41"/>
      <c r="H77" s="64"/>
      <c r="I77" s="64"/>
      <c r="J77" s="64"/>
    </row>
    <row r="78" spans="1:10" ht="27" customHeight="1">
      <c r="A78" s="65" t="s">
        <v>104</v>
      </c>
      <c r="B78" s="31" t="s">
        <v>21</v>
      </c>
      <c r="C78" s="66" t="s">
        <v>22</v>
      </c>
      <c r="D78" s="66" t="s">
        <v>105</v>
      </c>
      <c r="E78" s="66"/>
      <c r="F78" s="66"/>
      <c r="G78" s="66"/>
      <c r="H78" s="155">
        <f>H79+H86+H94+H102+H110</f>
        <v>97491</v>
      </c>
      <c r="I78" s="67">
        <f>I79+I86+I94+I102+I110</f>
        <v>97491</v>
      </c>
      <c r="J78" s="67">
        <f>J79+J86+J94+J102+J110</f>
        <v>97491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6" t="s">
        <v>105</v>
      </c>
      <c r="E79" s="68" t="s">
        <v>107</v>
      </c>
      <c r="F79" s="69"/>
      <c r="G79" s="70"/>
      <c r="H79" s="71">
        <v>25000</v>
      </c>
      <c r="I79" s="71">
        <v>25000</v>
      </c>
      <c r="J79" s="71">
        <v>25000</v>
      </c>
    </row>
    <row r="80" spans="1:10" ht="24.75" customHeight="1">
      <c r="A80" s="72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3" t="s">
        <v>38</v>
      </c>
      <c r="G80" s="41"/>
      <c r="H80" s="64">
        <v>25000</v>
      </c>
      <c r="I80" s="64">
        <v>25000</v>
      </c>
      <c r="J80" s="64">
        <v>25000</v>
      </c>
    </row>
    <row r="81" spans="1:10" ht="32.25" customHeight="1">
      <c r="A81" s="74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3" t="s">
        <v>58</v>
      </c>
      <c r="G81" s="41"/>
      <c r="H81" s="64">
        <v>25000</v>
      </c>
      <c r="I81" s="64">
        <v>25000</v>
      </c>
      <c r="J81" s="64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3" t="s">
        <v>60</v>
      </c>
      <c r="G82" s="41"/>
      <c r="H82" s="64">
        <v>25000</v>
      </c>
      <c r="I82" s="64">
        <v>25000</v>
      </c>
      <c r="J82" s="64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3" t="s">
        <v>60</v>
      </c>
      <c r="G83" s="75">
        <v>200</v>
      </c>
      <c r="H83" s="76">
        <v>25000</v>
      </c>
      <c r="I83" s="76">
        <v>25000</v>
      </c>
      <c r="J83" s="76">
        <v>25000</v>
      </c>
    </row>
    <row r="84" spans="1:10" ht="16.5" customHeight="1">
      <c r="A84" s="49" t="s">
        <v>61</v>
      </c>
      <c r="B84" s="46" t="s">
        <v>21</v>
      </c>
      <c r="C84" s="77" t="s">
        <v>22</v>
      </c>
      <c r="D84" s="77" t="s">
        <v>105</v>
      </c>
      <c r="E84" s="78" t="s">
        <v>107</v>
      </c>
      <c r="F84" s="79" t="s">
        <v>60</v>
      </c>
      <c r="G84" s="80">
        <v>220</v>
      </c>
      <c r="H84" s="81">
        <v>25000</v>
      </c>
      <c r="I84" s="81">
        <v>25000</v>
      </c>
      <c r="J84" s="81">
        <v>25000</v>
      </c>
    </row>
    <row r="85" spans="1:10" ht="16.5" customHeight="1">
      <c r="A85" s="82" t="s">
        <v>69</v>
      </c>
      <c r="B85" s="46" t="s">
        <v>21</v>
      </c>
      <c r="C85" s="77" t="s">
        <v>22</v>
      </c>
      <c r="D85" s="77" t="s">
        <v>105</v>
      </c>
      <c r="E85" s="78" t="s">
        <v>107</v>
      </c>
      <c r="F85" s="79" t="s">
        <v>60</v>
      </c>
      <c r="G85" s="80">
        <v>226</v>
      </c>
      <c r="H85" s="81">
        <v>25000</v>
      </c>
      <c r="I85" s="81">
        <v>25000</v>
      </c>
      <c r="J85" s="81">
        <v>25000</v>
      </c>
    </row>
    <row r="86" spans="1:10" ht="61.5" customHeight="1">
      <c r="A86" s="83" t="s">
        <v>108</v>
      </c>
      <c r="B86" s="84" t="s">
        <v>21</v>
      </c>
      <c r="C86" s="85" t="s">
        <v>22</v>
      </c>
      <c r="D86" s="85" t="s">
        <v>105</v>
      </c>
      <c r="E86" s="85" t="s">
        <v>109</v>
      </c>
      <c r="F86" s="85"/>
      <c r="G86" s="85"/>
      <c r="H86" s="86">
        <v>5000</v>
      </c>
      <c r="I86" s="86">
        <v>5000</v>
      </c>
      <c r="J86" s="86">
        <v>5000</v>
      </c>
    </row>
    <row r="87" spans="1:10" ht="33.75" customHeight="1">
      <c r="A87" s="72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3" t="s">
        <v>38</v>
      </c>
      <c r="G87" s="41"/>
      <c r="H87" s="64">
        <v>5000</v>
      </c>
      <c r="I87" s="64">
        <v>5000</v>
      </c>
      <c r="J87" s="64">
        <v>5000</v>
      </c>
    </row>
    <row r="88" spans="1:10" ht="37.5" customHeight="1">
      <c r="A88" s="74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3" t="s">
        <v>58</v>
      </c>
      <c r="G88" s="41"/>
      <c r="H88" s="64">
        <v>5000</v>
      </c>
      <c r="I88" s="64">
        <v>5000</v>
      </c>
      <c r="J88" s="64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3" t="s">
        <v>60</v>
      </c>
      <c r="G89" s="41"/>
      <c r="H89" s="64">
        <v>5000</v>
      </c>
      <c r="I89" s="64">
        <v>5000</v>
      </c>
      <c r="J89" s="64">
        <v>5000</v>
      </c>
    </row>
    <row r="90" spans="1:10" ht="17.25" customHeight="1">
      <c r="A90" s="36" t="s">
        <v>37</v>
      </c>
      <c r="B90" s="37" t="s">
        <v>21</v>
      </c>
      <c r="C90" s="38" t="s">
        <v>22</v>
      </c>
      <c r="D90" s="38" t="s">
        <v>105</v>
      </c>
      <c r="E90" s="41" t="s">
        <v>109</v>
      </c>
      <c r="F90" s="73" t="s">
        <v>60</v>
      </c>
      <c r="G90" s="75">
        <v>200</v>
      </c>
      <c r="H90" s="76">
        <v>5000</v>
      </c>
      <c r="I90" s="76">
        <v>5000</v>
      </c>
      <c r="J90" s="76">
        <v>5000</v>
      </c>
    </row>
    <row r="91" spans="1:10" ht="19.5" customHeight="1">
      <c r="A91" s="36" t="s">
        <v>61</v>
      </c>
      <c r="B91" s="37" t="s">
        <v>21</v>
      </c>
      <c r="C91" s="38" t="s">
        <v>22</v>
      </c>
      <c r="D91" s="38" t="s">
        <v>105</v>
      </c>
      <c r="E91" s="41" t="s">
        <v>109</v>
      </c>
      <c r="F91" s="73" t="s">
        <v>60</v>
      </c>
      <c r="G91" s="75">
        <v>220</v>
      </c>
      <c r="H91" s="76">
        <v>5000</v>
      </c>
      <c r="I91" s="76">
        <v>5000</v>
      </c>
      <c r="J91" s="76">
        <v>5000</v>
      </c>
    </row>
    <row r="92" spans="1:10" ht="16.5" customHeight="1">
      <c r="A92" s="72" t="s">
        <v>69</v>
      </c>
      <c r="B92" s="37" t="s">
        <v>21</v>
      </c>
      <c r="C92" s="38" t="s">
        <v>22</v>
      </c>
      <c r="D92" s="38" t="s">
        <v>105</v>
      </c>
      <c r="E92" s="41" t="s">
        <v>109</v>
      </c>
      <c r="F92" s="73" t="s">
        <v>60</v>
      </c>
      <c r="G92" s="75">
        <v>226</v>
      </c>
      <c r="H92" s="76">
        <v>5000</v>
      </c>
      <c r="I92" s="76">
        <v>5000</v>
      </c>
      <c r="J92" s="76">
        <v>5000</v>
      </c>
    </row>
    <row r="93" spans="1:10" ht="12" customHeight="1">
      <c r="A93" s="72"/>
      <c r="B93" s="37"/>
      <c r="C93" s="38"/>
      <c r="D93" s="38"/>
      <c r="E93" s="41"/>
      <c r="F93" s="73"/>
      <c r="G93" s="75"/>
      <c r="H93" s="76"/>
      <c r="I93" s="76"/>
      <c r="J93" s="76"/>
    </row>
    <row r="94" spans="1:10" ht="65.25" customHeight="1">
      <c r="A94" s="65" t="s">
        <v>110</v>
      </c>
      <c r="B94" s="31" t="s">
        <v>21</v>
      </c>
      <c r="C94" s="66" t="s">
        <v>22</v>
      </c>
      <c r="D94" s="66" t="s">
        <v>105</v>
      </c>
      <c r="E94" s="66" t="s">
        <v>111</v>
      </c>
      <c r="F94" s="66"/>
      <c r="G94" s="66"/>
      <c r="H94" s="67">
        <v>1400</v>
      </c>
      <c r="I94" s="67">
        <v>1400</v>
      </c>
      <c r="J94" s="67">
        <v>1400</v>
      </c>
    </row>
    <row r="95" spans="1:10" ht="21.75" customHeight="1">
      <c r="A95" s="72" t="s">
        <v>56</v>
      </c>
      <c r="B95" s="37" t="s">
        <v>21</v>
      </c>
      <c r="C95" s="38" t="s">
        <v>22</v>
      </c>
      <c r="D95" s="38" t="s">
        <v>105</v>
      </c>
      <c r="E95" s="38" t="s">
        <v>111</v>
      </c>
      <c r="F95" s="73" t="s">
        <v>38</v>
      </c>
      <c r="G95" s="41"/>
      <c r="H95" s="64">
        <v>1400</v>
      </c>
      <c r="I95" s="64">
        <v>1400</v>
      </c>
      <c r="J95" s="64">
        <v>1400</v>
      </c>
    </row>
    <row r="96" spans="1:10" ht="36.75" customHeight="1">
      <c r="A96" s="74" t="s">
        <v>57</v>
      </c>
      <c r="B96" s="37" t="s">
        <v>21</v>
      </c>
      <c r="C96" s="38" t="s">
        <v>22</v>
      </c>
      <c r="D96" s="38" t="s">
        <v>105</v>
      </c>
      <c r="E96" s="38" t="s">
        <v>111</v>
      </c>
      <c r="F96" s="73" t="s">
        <v>58</v>
      </c>
      <c r="G96" s="41"/>
      <c r="H96" s="64">
        <v>1400</v>
      </c>
      <c r="I96" s="64">
        <v>1400</v>
      </c>
      <c r="J96" s="64">
        <v>1400</v>
      </c>
    </row>
    <row r="97" spans="1:10" ht="29.25" customHeight="1">
      <c r="A97" s="36" t="s">
        <v>59</v>
      </c>
      <c r="B97" s="37" t="s">
        <v>21</v>
      </c>
      <c r="C97" s="38" t="s">
        <v>22</v>
      </c>
      <c r="D97" s="38" t="s">
        <v>105</v>
      </c>
      <c r="E97" s="38" t="s">
        <v>111</v>
      </c>
      <c r="F97" s="73" t="s">
        <v>60</v>
      </c>
      <c r="G97" s="41"/>
      <c r="H97" s="64">
        <v>1400</v>
      </c>
      <c r="I97" s="64">
        <v>1400</v>
      </c>
      <c r="J97" s="64">
        <v>1400</v>
      </c>
    </row>
    <row r="98" spans="1:10" ht="27" customHeight="1">
      <c r="A98" s="36" t="s">
        <v>37</v>
      </c>
      <c r="B98" s="37" t="s">
        <v>21</v>
      </c>
      <c r="C98" s="38" t="s">
        <v>22</v>
      </c>
      <c r="D98" s="38" t="s">
        <v>105</v>
      </c>
      <c r="E98" s="38" t="s">
        <v>111</v>
      </c>
      <c r="F98" s="73" t="s">
        <v>60</v>
      </c>
      <c r="G98" s="75">
        <v>200</v>
      </c>
      <c r="H98" s="76">
        <v>1400</v>
      </c>
      <c r="I98" s="76">
        <v>1400</v>
      </c>
      <c r="J98" s="76">
        <v>1400</v>
      </c>
    </row>
    <row r="99" spans="1:10" ht="24.75" customHeight="1">
      <c r="A99" s="36" t="s">
        <v>61</v>
      </c>
      <c r="B99" s="37" t="s">
        <v>21</v>
      </c>
      <c r="C99" s="38" t="s">
        <v>22</v>
      </c>
      <c r="D99" s="38" t="s">
        <v>105</v>
      </c>
      <c r="E99" s="38" t="s">
        <v>111</v>
      </c>
      <c r="F99" s="73" t="s">
        <v>60</v>
      </c>
      <c r="G99" s="75">
        <v>220</v>
      </c>
      <c r="H99" s="76">
        <v>1400</v>
      </c>
      <c r="I99" s="76">
        <v>1400</v>
      </c>
      <c r="J99" s="76">
        <v>1400</v>
      </c>
    </row>
    <row r="100" spans="1:10" ht="16.5" customHeight="1">
      <c r="A100" s="72" t="s">
        <v>69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3" t="s">
        <v>60</v>
      </c>
      <c r="G100" s="75">
        <v>226</v>
      </c>
      <c r="H100" s="76">
        <v>1400</v>
      </c>
      <c r="I100" s="76">
        <v>1400</v>
      </c>
      <c r="J100" s="76">
        <v>1400</v>
      </c>
    </row>
    <row r="101" spans="1:10" ht="16.5" customHeight="1">
      <c r="A101" s="72"/>
      <c r="B101" s="37"/>
      <c r="C101" s="38"/>
      <c r="D101" s="38"/>
      <c r="E101" s="38"/>
      <c r="F101" s="73"/>
      <c r="G101" s="75"/>
      <c r="H101" s="76"/>
      <c r="I101" s="76"/>
      <c r="J101" s="76"/>
    </row>
    <row r="102" spans="1:10" ht="62.25" customHeight="1">
      <c r="A102" s="65" t="s">
        <v>112</v>
      </c>
      <c r="B102" s="31" t="s">
        <v>21</v>
      </c>
      <c r="C102" s="66" t="s">
        <v>22</v>
      </c>
      <c r="D102" s="66" t="s">
        <v>105</v>
      </c>
      <c r="E102" s="66" t="s">
        <v>113</v>
      </c>
      <c r="F102" s="66"/>
      <c r="G102" s="66"/>
      <c r="H102" s="67">
        <v>58800</v>
      </c>
      <c r="I102" s="67">
        <v>58800</v>
      </c>
      <c r="J102" s="67">
        <v>58800</v>
      </c>
    </row>
    <row r="103" spans="1:10" ht="29.25" customHeight="1">
      <c r="A103" s="72" t="s">
        <v>56</v>
      </c>
      <c r="B103" s="37" t="s">
        <v>21</v>
      </c>
      <c r="C103" s="38" t="s">
        <v>22</v>
      </c>
      <c r="D103" s="38" t="s">
        <v>105</v>
      </c>
      <c r="E103" s="38" t="s">
        <v>113</v>
      </c>
      <c r="F103" s="73" t="s">
        <v>38</v>
      </c>
      <c r="G103" s="41"/>
      <c r="H103" s="64">
        <v>58800</v>
      </c>
      <c r="I103" s="64">
        <v>58800</v>
      </c>
      <c r="J103" s="64">
        <v>58800</v>
      </c>
    </row>
    <row r="104" spans="1:10" ht="14.25" customHeight="1">
      <c r="A104" s="74" t="s">
        <v>57</v>
      </c>
      <c r="B104" s="37" t="s">
        <v>21</v>
      </c>
      <c r="C104" s="38" t="s">
        <v>22</v>
      </c>
      <c r="D104" s="38" t="s">
        <v>105</v>
      </c>
      <c r="E104" s="38" t="s">
        <v>113</v>
      </c>
      <c r="F104" s="73" t="s">
        <v>58</v>
      </c>
      <c r="G104" s="41"/>
      <c r="H104" s="64">
        <v>58800</v>
      </c>
      <c r="I104" s="64">
        <v>58800</v>
      </c>
      <c r="J104" s="64">
        <v>58800</v>
      </c>
    </row>
    <row r="105" spans="1:10" ht="17.25" customHeight="1">
      <c r="A105" s="36" t="s">
        <v>59</v>
      </c>
      <c r="B105" s="37" t="s">
        <v>21</v>
      </c>
      <c r="C105" s="38" t="s">
        <v>22</v>
      </c>
      <c r="D105" s="38" t="s">
        <v>105</v>
      </c>
      <c r="E105" s="38" t="s">
        <v>113</v>
      </c>
      <c r="F105" s="73" t="s">
        <v>60</v>
      </c>
      <c r="G105" s="41"/>
      <c r="H105" s="64">
        <v>58800</v>
      </c>
      <c r="I105" s="64">
        <v>58800</v>
      </c>
      <c r="J105" s="64">
        <v>58800</v>
      </c>
    </row>
    <row r="106" spans="1:10" ht="23.25" customHeight="1">
      <c r="A106" s="36" t="s">
        <v>37</v>
      </c>
      <c r="B106" s="37" t="s">
        <v>21</v>
      </c>
      <c r="C106" s="38" t="s">
        <v>22</v>
      </c>
      <c r="D106" s="38" t="s">
        <v>105</v>
      </c>
      <c r="E106" s="38" t="s">
        <v>113</v>
      </c>
      <c r="F106" s="73" t="s">
        <v>60</v>
      </c>
      <c r="G106" s="75">
        <v>200</v>
      </c>
      <c r="H106" s="76">
        <v>58800</v>
      </c>
      <c r="I106" s="76">
        <v>58800</v>
      </c>
      <c r="J106" s="76">
        <v>58800</v>
      </c>
    </row>
    <row r="107" spans="1:10" ht="16.5" customHeight="1">
      <c r="A107" s="36" t="s">
        <v>61</v>
      </c>
      <c r="B107" s="37" t="s">
        <v>21</v>
      </c>
      <c r="C107" s="38" t="s">
        <v>22</v>
      </c>
      <c r="D107" s="38" t="s">
        <v>105</v>
      </c>
      <c r="E107" s="38" t="s">
        <v>113</v>
      </c>
      <c r="F107" s="73" t="s">
        <v>60</v>
      </c>
      <c r="G107" s="75">
        <v>220</v>
      </c>
      <c r="H107" s="76">
        <v>58800</v>
      </c>
      <c r="I107" s="76">
        <v>58800</v>
      </c>
      <c r="J107" s="76">
        <v>58800</v>
      </c>
    </row>
    <row r="108" spans="1:10" ht="16.5" customHeight="1">
      <c r="A108" s="72" t="s">
        <v>67</v>
      </c>
      <c r="B108" s="37" t="s">
        <v>21</v>
      </c>
      <c r="C108" s="38" t="s">
        <v>22</v>
      </c>
      <c r="D108" s="38" t="s">
        <v>105</v>
      </c>
      <c r="E108" s="38" t="s">
        <v>113</v>
      </c>
      <c r="F108" s="73" t="s">
        <v>60</v>
      </c>
      <c r="G108" s="75">
        <v>225</v>
      </c>
      <c r="H108" s="76">
        <v>58800</v>
      </c>
      <c r="I108" s="76">
        <v>58800</v>
      </c>
      <c r="J108" s="76">
        <v>58800</v>
      </c>
    </row>
    <row r="109" spans="1:10" ht="16.5" customHeight="1">
      <c r="A109" s="72"/>
      <c r="B109" s="37"/>
      <c r="C109" s="38"/>
      <c r="D109" s="38"/>
      <c r="E109" s="41"/>
      <c r="F109" s="73"/>
      <c r="G109" s="75"/>
      <c r="H109" s="76"/>
      <c r="I109" s="76"/>
      <c r="J109" s="76"/>
    </row>
    <row r="110" spans="1:10" ht="36" customHeight="1">
      <c r="A110" s="87" t="s">
        <v>25</v>
      </c>
      <c r="B110" s="31" t="s">
        <v>21</v>
      </c>
      <c r="C110" s="34" t="s">
        <v>22</v>
      </c>
      <c r="D110" s="34" t="s">
        <v>105</v>
      </c>
      <c r="E110" s="68" t="s">
        <v>26</v>
      </c>
      <c r="F110" s="69"/>
      <c r="G110" s="70"/>
      <c r="H110" s="71">
        <v>7291</v>
      </c>
      <c r="I110" s="71">
        <v>7291</v>
      </c>
      <c r="J110" s="71">
        <v>7291</v>
      </c>
    </row>
    <row r="111" spans="1:10" ht="16.5" customHeight="1">
      <c r="A111" s="72" t="s">
        <v>27</v>
      </c>
      <c r="B111" s="37" t="s">
        <v>21</v>
      </c>
      <c r="C111" s="38" t="s">
        <v>22</v>
      </c>
      <c r="D111" s="38" t="s">
        <v>105</v>
      </c>
      <c r="E111" s="42" t="s">
        <v>28</v>
      </c>
      <c r="F111" s="73"/>
      <c r="G111" s="75"/>
      <c r="H111" s="76">
        <v>7291</v>
      </c>
      <c r="I111" s="76">
        <v>7291</v>
      </c>
      <c r="J111" s="76">
        <v>7291</v>
      </c>
    </row>
    <row r="112" spans="1:10" ht="17.25" customHeight="1">
      <c r="A112" s="72" t="s">
        <v>29</v>
      </c>
      <c r="B112" s="37" t="s">
        <v>21</v>
      </c>
      <c r="C112" s="38" t="s">
        <v>22</v>
      </c>
      <c r="D112" s="38" t="s">
        <v>105</v>
      </c>
      <c r="E112" s="42" t="s">
        <v>30</v>
      </c>
      <c r="F112" s="73"/>
      <c r="G112" s="75"/>
      <c r="H112" s="76">
        <v>7291</v>
      </c>
      <c r="I112" s="76">
        <v>7291</v>
      </c>
      <c r="J112" s="76">
        <v>7291</v>
      </c>
    </row>
    <row r="113" spans="1:10" ht="16.5" customHeight="1">
      <c r="A113" s="72" t="s">
        <v>83</v>
      </c>
      <c r="B113" s="37" t="s">
        <v>21</v>
      </c>
      <c r="C113" s="38" t="s">
        <v>22</v>
      </c>
      <c r="D113" s="38" t="s">
        <v>105</v>
      </c>
      <c r="E113" s="42" t="s">
        <v>30</v>
      </c>
      <c r="F113" s="73" t="s">
        <v>84</v>
      </c>
      <c r="G113" s="75"/>
      <c r="H113" s="76">
        <v>7291</v>
      </c>
      <c r="I113" s="76">
        <v>7291</v>
      </c>
      <c r="J113" s="76">
        <v>7291</v>
      </c>
    </row>
    <row r="114" spans="1:10" ht="15.75" customHeight="1">
      <c r="A114" s="72" t="s">
        <v>85</v>
      </c>
      <c r="B114" s="37" t="s">
        <v>21</v>
      </c>
      <c r="C114" s="38" t="s">
        <v>22</v>
      </c>
      <c r="D114" s="38" t="s">
        <v>105</v>
      </c>
      <c r="E114" s="42" t="s">
        <v>30</v>
      </c>
      <c r="F114" s="73" t="s">
        <v>86</v>
      </c>
      <c r="G114" s="75"/>
      <c r="H114" s="76">
        <v>7291</v>
      </c>
      <c r="I114" s="76">
        <v>7291</v>
      </c>
      <c r="J114" s="76">
        <v>7291</v>
      </c>
    </row>
    <row r="115" spans="1:10" ht="21.75" customHeight="1">
      <c r="A115" s="72" t="s">
        <v>37</v>
      </c>
      <c r="B115" s="37" t="s">
        <v>21</v>
      </c>
      <c r="C115" s="38" t="s">
        <v>22</v>
      </c>
      <c r="D115" s="38" t="s">
        <v>105</v>
      </c>
      <c r="E115" s="42" t="s">
        <v>30</v>
      </c>
      <c r="F115" s="73" t="s">
        <v>114</v>
      </c>
      <c r="G115" s="75">
        <v>200</v>
      </c>
      <c r="H115" s="76">
        <v>7291</v>
      </c>
      <c r="I115" s="76">
        <v>7291</v>
      </c>
      <c r="J115" s="76">
        <v>7291</v>
      </c>
    </row>
    <row r="116" spans="1:10" ht="26.25" customHeight="1">
      <c r="A116" s="72" t="s">
        <v>89</v>
      </c>
      <c r="B116" s="37" t="s">
        <v>21</v>
      </c>
      <c r="C116" s="38" t="s">
        <v>22</v>
      </c>
      <c r="D116" s="38" t="s">
        <v>105</v>
      </c>
      <c r="E116" s="42" t="s">
        <v>30</v>
      </c>
      <c r="F116" s="73" t="s">
        <v>114</v>
      </c>
      <c r="G116" s="75">
        <v>290</v>
      </c>
      <c r="H116" s="76">
        <v>7291</v>
      </c>
      <c r="I116" s="76">
        <v>7291</v>
      </c>
      <c r="J116" s="76">
        <v>7291</v>
      </c>
    </row>
    <row r="117" spans="1:10" ht="19.5" customHeight="1">
      <c r="A117" s="72" t="s">
        <v>115</v>
      </c>
      <c r="B117" s="37" t="s">
        <v>21</v>
      </c>
      <c r="C117" s="38" t="s">
        <v>22</v>
      </c>
      <c r="D117" s="38" t="s">
        <v>105</v>
      </c>
      <c r="E117" s="42" t="s">
        <v>30</v>
      </c>
      <c r="F117" s="73" t="s">
        <v>114</v>
      </c>
      <c r="G117" s="75">
        <v>297</v>
      </c>
      <c r="H117" s="76">
        <v>7291</v>
      </c>
      <c r="I117" s="76">
        <v>7291</v>
      </c>
      <c r="J117" s="76">
        <v>7291</v>
      </c>
    </row>
    <row r="118" spans="1:10" ht="11.25" customHeight="1">
      <c r="A118" s="55"/>
      <c r="B118" s="37"/>
      <c r="C118" s="41"/>
      <c r="D118" s="41"/>
      <c r="E118" s="41"/>
      <c r="F118" s="41"/>
      <c r="G118" s="41"/>
      <c r="H118" s="64"/>
      <c r="I118" s="64"/>
      <c r="J118" s="64"/>
    </row>
    <row r="119" spans="1:10" ht="25.5" customHeight="1">
      <c r="A119" s="33" t="s">
        <v>116</v>
      </c>
      <c r="B119" s="31" t="s">
        <v>21</v>
      </c>
      <c r="C119" s="34" t="s">
        <v>117</v>
      </c>
      <c r="D119" s="34"/>
      <c r="E119" s="34"/>
      <c r="F119" s="34"/>
      <c r="G119" s="34"/>
      <c r="H119" s="154">
        <f t="shared" ref="H119:J122" si="7">H120</f>
        <v>230500</v>
      </c>
      <c r="I119" s="35">
        <f t="shared" si="7"/>
        <v>206500</v>
      </c>
      <c r="J119" s="35">
        <f t="shared" si="7"/>
        <v>219300</v>
      </c>
    </row>
    <row r="120" spans="1:10" ht="24.75" customHeight="1">
      <c r="A120" s="33" t="s">
        <v>118</v>
      </c>
      <c r="B120" s="31" t="s">
        <v>21</v>
      </c>
      <c r="C120" s="34" t="s">
        <v>117</v>
      </c>
      <c r="D120" s="34" t="s">
        <v>119</v>
      </c>
      <c r="E120" s="34"/>
      <c r="F120" s="34"/>
      <c r="G120" s="34"/>
      <c r="H120" s="35">
        <f t="shared" si="7"/>
        <v>230500</v>
      </c>
      <c r="I120" s="35">
        <f t="shared" si="7"/>
        <v>206500</v>
      </c>
      <c r="J120" s="35">
        <f t="shared" si="7"/>
        <v>219300</v>
      </c>
    </row>
    <row r="121" spans="1:10" ht="38.25" customHeight="1">
      <c r="A121" s="36" t="s">
        <v>120</v>
      </c>
      <c r="B121" s="37" t="s">
        <v>21</v>
      </c>
      <c r="C121" s="38" t="s">
        <v>117</v>
      </c>
      <c r="D121" s="38" t="s">
        <v>119</v>
      </c>
      <c r="E121" s="39" t="s">
        <v>98</v>
      </c>
      <c r="F121" s="38"/>
      <c r="G121" s="38"/>
      <c r="H121" s="40">
        <f t="shared" si="7"/>
        <v>230500</v>
      </c>
      <c r="I121" s="40">
        <f t="shared" si="7"/>
        <v>206500</v>
      </c>
      <c r="J121" s="40">
        <f t="shared" si="7"/>
        <v>219300</v>
      </c>
    </row>
    <row r="122" spans="1:10" ht="17.25" customHeight="1">
      <c r="A122" s="36" t="s">
        <v>27</v>
      </c>
      <c r="B122" s="37" t="s">
        <v>21</v>
      </c>
      <c r="C122" s="38" t="s">
        <v>117</v>
      </c>
      <c r="D122" s="38" t="s">
        <v>119</v>
      </c>
      <c r="E122" s="39" t="s">
        <v>100</v>
      </c>
      <c r="F122" s="38"/>
      <c r="G122" s="38"/>
      <c r="H122" s="40">
        <f t="shared" si="7"/>
        <v>230500</v>
      </c>
      <c r="I122" s="40">
        <f t="shared" si="7"/>
        <v>206500</v>
      </c>
      <c r="J122" s="40">
        <f t="shared" si="7"/>
        <v>219300</v>
      </c>
    </row>
    <row r="123" spans="1:10" ht="52.5" customHeight="1">
      <c r="A123" s="36" t="s">
        <v>121</v>
      </c>
      <c r="B123" s="37" t="s">
        <v>21</v>
      </c>
      <c r="C123" s="88" t="s">
        <v>117</v>
      </c>
      <c r="D123" s="88" t="s">
        <v>119</v>
      </c>
      <c r="E123" s="88" t="s">
        <v>122</v>
      </c>
      <c r="F123" s="73"/>
      <c r="G123" s="41"/>
      <c r="H123" s="64">
        <f>H124+H134</f>
        <v>230500</v>
      </c>
      <c r="I123" s="64">
        <f>I124+I134</f>
        <v>206500</v>
      </c>
      <c r="J123" s="64">
        <f>J124+J134</f>
        <v>219300</v>
      </c>
    </row>
    <row r="124" spans="1:10" ht="47.25" customHeight="1">
      <c r="A124" s="89" t="s">
        <v>31</v>
      </c>
      <c r="B124" s="37" t="s">
        <v>21</v>
      </c>
      <c r="C124" s="88" t="s">
        <v>117</v>
      </c>
      <c r="D124" s="88" t="s">
        <v>119</v>
      </c>
      <c r="E124" s="88" t="s">
        <v>122</v>
      </c>
      <c r="F124" s="73" t="s">
        <v>32</v>
      </c>
      <c r="G124" s="41"/>
      <c r="H124" s="90">
        <f>H125</f>
        <v>189500</v>
      </c>
      <c r="I124" s="90">
        <v>189500</v>
      </c>
      <c r="J124" s="90">
        <v>189500</v>
      </c>
    </row>
    <row r="125" spans="1:10" ht="42.75" customHeight="1">
      <c r="A125" s="57" t="s">
        <v>33</v>
      </c>
      <c r="B125" s="37" t="s">
        <v>21</v>
      </c>
      <c r="C125" s="88" t="s">
        <v>117</v>
      </c>
      <c r="D125" s="88" t="s">
        <v>119</v>
      </c>
      <c r="E125" s="88" t="s">
        <v>122</v>
      </c>
      <c r="F125" s="73" t="s">
        <v>34</v>
      </c>
      <c r="G125" s="41"/>
      <c r="H125" s="90">
        <f>H126+H130</f>
        <v>189500</v>
      </c>
      <c r="I125" s="90">
        <f>I126+I130</f>
        <v>189500</v>
      </c>
      <c r="J125" s="90">
        <f>J126+J130</f>
        <v>189500</v>
      </c>
    </row>
    <row r="126" spans="1:10" ht="48" customHeight="1">
      <c r="A126" s="74" t="s">
        <v>123</v>
      </c>
      <c r="B126" s="37" t="s">
        <v>21</v>
      </c>
      <c r="C126" s="88" t="s">
        <v>117</v>
      </c>
      <c r="D126" s="88" t="s">
        <v>119</v>
      </c>
      <c r="E126" s="88" t="s">
        <v>122</v>
      </c>
      <c r="F126" s="73" t="s">
        <v>36</v>
      </c>
      <c r="G126" s="41"/>
      <c r="H126" s="90">
        <f t="shared" ref="H126:J128" si="8">H127</f>
        <v>145600</v>
      </c>
      <c r="I126" s="90">
        <f t="shared" si="8"/>
        <v>145600</v>
      </c>
      <c r="J126" s="90">
        <f t="shared" si="8"/>
        <v>145600</v>
      </c>
    </row>
    <row r="127" spans="1:10" ht="16.5" customHeight="1">
      <c r="A127" s="55" t="s">
        <v>37</v>
      </c>
      <c r="B127" s="37" t="s">
        <v>21</v>
      </c>
      <c r="C127" s="88" t="s">
        <v>117</v>
      </c>
      <c r="D127" s="88" t="s">
        <v>119</v>
      </c>
      <c r="E127" s="88" t="s">
        <v>122</v>
      </c>
      <c r="F127" s="73" t="s">
        <v>36</v>
      </c>
      <c r="G127" s="41" t="s">
        <v>38</v>
      </c>
      <c r="H127" s="90">
        <f t="shared" si="8"/>
        <v>145600</v>
      </c>
      <c r="I127" s="90">
        <f t="shared" si="8"/>
        <v>145600</v>
      </c>
      <c r="J127" s="90">
        <f t="shared" si="8"/>
        <v>145600</v>
      </c>
    </row>
    <row r="128" spans="1:10" ht="21.75" customHeight="1">
      <c r="A128" s="91" t="s">
        <v>39</v>
      </c>
      <c r="B128" s="37" t="s">
        <v>21</v>
      </c>
      <c r="C128" s="88" t="s">
        <v>117</v>
      </c>
      <c r="D128" s="88" t="s">
        <v>119</v>
      </c>
      <c r="E128" s="88" t="s">
        <v>122</v>
      </c>
      <c r="F128" s="73" t="s">
        <v>36</v>
      </c>
      <c r="G128" s="41" t="s">
        <v>40</v>
      </c>
      <c r="H128" s="90">
        <f t="shared" si="8"/>
        <v>145600</v>
      </c>
      <c r="I128" s="90">
        <f t="shared" si="8"/>
        <v>145600</v>
      </c>
      <c r="J128" s="90">
        <f t="shared" si="8"/>
        <v>145600</v>
      </c>
    </row>
    <row r="129" spans="1:10" ht="20.25" customHeight="1">
      <c r="A129" s="72" t="s">
        <v>41</v>
      </c>
      <c r="B129" s="37" t="s">
        <v>21</v>
      </c>
      <c r="C129" s="88" t="s">
        <v>117</v>
      </c>
      <c r="D129" s="88" t="s">
        <v>119</v>
      </c>
      <c r="E129" s="88" t="s">
        <v>122</v>
      </c>
      <c r="F129" s="73" t="s">
        <v>36</v>
      </c>
      <c r="G129" s="75">
        <v>211</v>
      </c>
      <c r="H129" s="92">
        <v>145600</v>
      </c>
      <c r="I129" s="92">
        <v>145600</v>
      </c>
      <c r="J129" s="92">
        <v>145600</v>
      </c>
    </row>
    <row r="130" spans="1:10" ht="54" customHeight="1">
      <c r="A130" s="36" t="s">
        <v>52</v>
      </c>
      <c r="B130" s="37" t="s">
        <v>21</v>
      </c>
      <c r="C130" s="88" t="s">
        <v>117</v>
      </c>
      <c r="D130" s="88" t="s">
        <v>119</v>
      </c>
      <c r="E130" s="88" t="s">
        <v>122</v>
      </c>
      <c r="F130" s="41" t="s">
        <v>53</v>
      </c>
      <c r="G130" s="41"/>
      <c r="H130" s="90">
        <v>43900</v>
      </c>
      <c r="I130" s="90">
        <v>43900</v>
      </c>
      <c r="J130" s="90">
        <v>43900</v>
      </c>
    </row>
    <row r="131" spans="1:10" ht="20.25" customHeight="1">
      <c r="A131" s="55" t="s">
        <v>37</v>
      </c>
      <c r="B131" s="37" t="s">
        <v>21</v>
      </c>
      <c r="C131" s="88" t="s">
        <v>117</v>
      </c>
      <c r="D131" s="88" t="s">
        <v>119</v>
      </c>
      <c r="E131" s="88" t="s">
        <v>122</v>
      </c>
      <c r="F131" s="41" t="s">
        <v>53</v>
      </c>
      <c r="G131" s="41" t="s">
        <v>38</v>
      </c>
      <c r="H131" s="90">
        <v>43900</v>
      </c>
      <c r="I131" s="90">
        <v>43900</v>
      </c>
      <c r="J131" s="90">
        <v>43900</v>
      </c>
    </row>
    <row r="132" spans="1:10" ht="29.25" customHeight="1">
      <c r="A132" s="56" t="s">
        <v>39</v>
      </c>
      <c r="B132" s="37" t="s">
        <v>21</v>
      </c>
      <c r="C132" s="88" t="s">
        <v>117</v>
      </c>
      <c r="D132" s="88" t="s">
        <v>119</v>
      </c>
      <c r="E132" s="88" t="s">
        <v>122</v>
      </c>
      <c r="F132" s="41" t="s">
        <v>53</v>
      </c>
      <c r="G132" s="41" t="s">
        <v>40</v>
      </c>
      <c r="H132" s="90">
        <v>43900</v>
      </c>
      <c r="I132" s="90">
        <v>43900</v>
      </c>
      <c r="J132" s="90">
        <v>43900</v>
      </c>
    </row>
    <row r="133" spans="1:10" ht="18.75" customHeight="1">
      <c r="A133" s="82" t="s">
        <v>124</v>
      </c>
      <c r="B133" s="46" t="s">
        <v>21</v>
      </c>
      <c r="C133" s="93" t="s">
        <v>117</v>
      </c>
      <c r="D133" s="93" t="s">
        <v>119</v>
      </c>
      <c r="E133" s="93" t="s">
        <v>122</v>
      </c>
      <c r="F133" s="79" t="s">
        <v>53</v>
      </c>
      <c r="G133" s="80">
        <v>213</v>
      </c>
      <c r="H133" s="94">
        <v>43900</v>
      </c>
      <c r="I133" s="94">
        <v>43900</v>
      </c>
      <c r="J133" s="94">
        <v>43900</v>
      </c>
    </row>
    <row r="134" spans="1:10" ht="29.25" customHeight="1">
      <c r="A134" s="36" t="s">
        <v>56</v>
      </c>
      <c r="B134" s="37" t="s">
        <v>21</v>
      </c>
      <c r="C134" s="88" t="s">
        <v>117</v>
      </c>
      <c r="D134" s="88" t="s">
        <v>119</v>
      </c>
      <c r="E134" s="88" t="s">
        <v>122</v>
      </c>
      <c r="F134" s="41" t="s">
        <v>38</v>
      </c>
      <c r="G134" s="75"/>
      <c r="H134" s="76">
        <f>H135</f>
        <v>41000</v>
      </c>
      <c r="I134" s="76">
        <v>17000</v>
      </c>
      <c r="J134" s="76">
        <v>29800</v>
      </c>
    </row>
    <row r="135" spans="1:10" ht="30.75" customHeight="1">
      <c r="A135" s="57" t="s">
        <v>57</v>
      </c>
      <c r="B135" s="37" t="s">
        <v>21</v>
      </c>
      <c r="C135" s="88" t="s">
        <v>117</v>
      </c>
      <c r="D135" s="88" t="s">
        <v>119</v>
      </c>
      <c r="E135" s="88" t="s">
        <v>122</v>
      </c>
      <c r="F135" s="41" t="s">
        <v>58</v>
      </c>
      <c r="G135" s="75"/>
      <c r="H135" s="76">
        <f>H136</f>
        <v>41000</v>
      </c>
      <c r="I135" s="76">
        <v>17000</v>
      </c>
      <c r="J135" s="76">
        <v>29800</v>
      </c>
    </row>
    <row r="136" spans="1:10" ht="22.5" customHeight="1">
      <c r="A136" s="36" t="s">
        <v>59</v>
      </c>
      <c r="B136" s="37" t="s">
        <v>21</v>
      </c>
      <c r="C136" s="88" t="s">
        <v>117</v>
      </c>
      <c r="D136" s="88" t="s">
        <v>119</v>
      </c>
      <c r="E136" s="88" t="s">
        <v>122</v>
      </c>
      <c r="F136" s="41" t="s">
        <v>60</v>
      </c>
      <c r="G136" s="75"/>
      <c r="H136" s="76">
        <f>H137</f>
        <v>41000</v>
      </c>
      <c r="I136" s="76">
        <v>17000</v>
      </c>
      <c r="J136" s="76">
        <v>29800</v>
      </c>
    </row>
    <row r="137" spans="1:10" ht="29.25" customHeight="1">
      <c r="A137" s="55" t="s">
        <v>73</v>
      </c>
      <c r="B137" s="37" t="s">
        <v>21</v>
      </c>
      <c r="C137" s="88" t="s">
        <v>117</v>
      </c>
      <c r="D137" s="88" t="s">
        <v>119</v>
      </c>
      <c r="E137" s="88" t="s">
        <v>122</v>
      </c>
      <c r="F137" s="41" t="s">
        <v>60</v>
      </c>
      <c r="G137" s="41" t="s">
        <v>74</v>
      </c>
      <c r="H137" s="76">
        <f>13200+H138</f>
        <v>41000</v>
      </c>
      <c r="I137" s="76">
        <f>I139</f>
        <v>17000</v>
      </c>
      <c r="J137" s="76">
        <f>J139</f>
        <v>29800</v>
      </c>
    </row>
    <row r="138" spans="1:10" ht="21" customHeight="1">
      <c r="A138" s="60" t="s">
        <v>75</v>
      </c>
      <c r="B138" s="37" t="s">
        <v>21</v>
      </c>
      <c r="C138" s="88" t="s">
        <v>117</v>
      </c>
      <c r="D138" s="88" t="s">
        <v>119</v>
      </c>
      <c r="E138" s="88" t="s">
        <v>122</v>
      </c>
      <c r="F138" s="41" t="s">
        <v>60</v>
      </c>
      <c r="G138" s="41" t="s">
        <v>76</v>
      </c>
      <c r="H138" s="76">
        <v>27800</v>
      </c>
      <c r="I138" s="76">
        <v>0</v>
      </c>
      <c r="J138" s="76">
        <f>I138</f>
        <v>0</v>
      </c>
    </row>
    <row r="139" spans="1:10" ht="21" customHeight="1">
      <c r="A139" s="55" t="s">
        <v>77</v>
      </c>
      <c r="B139" s="37" t="s">
        <v>21</v>
      </c>
      <c r="C139" s="88" t="s">
        <v>117</v>
      </c>
      <c r="D139" s="88" t="s">
        <v>119</v>
      </c>
      <c r="E139" s="88" t="s">
        <v>122</v>
      </c>
      <c r="F139" s="41" t="s">
        <v>60</v>
      </c>
      <c r="G139" s="41" t="s">
        <v>78</v>
      </c>
      <c r="H139" s="76">
        <v>13200</v>
      </c>
      <c r="I139" s="76">
        <v>17000</v>
      </c>
      <c r="J139" s="76">
        <v>29800</v>
      </c>
    </row>
    <row r="140" spans="1:10" s="24" customFormat="1" ht="20.25" customHeight="1">
      <c r="A140" s="50" t="s">
        <v>81</v>
      </c>
      <c r="B140" s="46" t="s">
        <v>21</v>
      </c>
      <c r="C140" s="93" t="s">
        <v>117</v>
      </c>
      <c r="D140" s="93" t="s">
        <v>119</v>
      </c>
      <c r="E140" s="93" t="s">
        <v>122</v>
      </c>
      <c r="F140" s="47" t="s">
        <v>60</v>
      </c>
      <c r="G140" s="47" t="s">
        <v>82</v>
      </c>
      <c r="H140" s="81">
        <v>13200</v>
      </c>
      <c r="I140" s="81">
        <v>17000</v>
      </c>
      <c r="J140" s="81">
        <v>29800</v>
      </c>
    </row>
    <row r="141" spans="1:10" ht="14.25" customHeight="1">
      <c r="A141" s="72"/>
      <c r="B141" s="37"/>
      <c r="C141" s="88"/>
      <c r="D141" s="88"/>
      <c r="E141" s="88"/>
      <c r="F141" s="73"/>
      <c r="G141" s="75"/>
      <c r="H141" s="76"/>
      <c r="I141" s="76"/>
      <c r="J141" s="76"/>
    </row>
    <row r="142" spans="1:10" ht="34.5" customHeight="1">
      <c r="A142" s="33" t="s">
        <v>125</v>
      </c>
      <c r="B142" s="31" t="s">
        <v>21</v>
      </c>
      <c r="C142" s="95" t="s">
        <v>119</v>
      </c>
      <c r="D142" s="34"/>
      <c r="E142" s="34"/>
      <c r="F142" s="34"/>
      <c r="G142" s="34"/>
      <c r="H142" s="153">
        <f>H143+H156+H168</f>
        <v>482690</v>
      </c>
      <c r="I142" s="153">
        <f>I143+I156+I168</f>
        <v>478890</v>
      </c>
      <c r="J142" s="153">
        <f>J143+J156+J168</f>
        <v>466090</v>
      </c>
    </row>
    <row r="143" spans="1:10" ht="45.75" customHeight="1">
      <c r="A143" s="87" t="s">
        <v>126</v>
      </c>
      <c r="B143" s="31" t="s">
        <v>21</v>
      </c>
      <c r="C143" s="34" t="s">
        <v>119</v>
      </c>
      <c r="D143" s="95" t="s">
        <v>127</v>
      </c>
      <c r="E143" s="66"/>
      <c r="F143" s="69"/>
      <c r="G143" s="34"/>
      <c r="H143" s="96">
        <f t="shared" ref="H143:J150" si="9">H144</f>
        <v>403490</v>
      </c>
      <c r="I143" s="96">
        <f t="shared" si="9"/>
        <v>399690</v>
      </c>
      <c r="J143" s="96">
        <f t="shared" ref="J143:J149" si="10">J144</f>
        <v>386890</v>
      </c>
    </row>
    <row r="144" spans="1:10" ht="29.25" customHeight="1">
      <c r="A144" s="36" t="s">
        <v>25</v>
      </c>
      <c r="B144" s="97" t="s">
        <v>21</v>
      </c>
      <c r="C144" s="88" t="s">
        <v>119</v>
      </c>
      <c r="D144" s="98" t="s">
        <v>127</v>
      </c>
      <c r="E144" s="99" t="s">
        <v>26</v>
      </c>
      <c r="F144" s="100"/>
      <c r="G144" s="101"/>
      <c r="H144" s="58">
        <f t="shared" si="9"/>
        <v>403490</v>
      </c>
      <c r="I144" s="58">
        <f t="shared" si="9"/>
        <v>399690</v>
      </c>
      <c r="J144" s="58">
        <f t="shared" si="10"/>
        <v>386890</v>
      </c>
    </row>
    <row r="145" spans="1:10" ht="18" customHeight="1">
      <c r="A145" s="72" t="s">
        <v>27</v>
      </c>
      <c r="B145" s="97" t="s">
        <v>21</v>
      </c>
      <c r="C145" s="98" t="s">
        <v>119</v>
      </c>
      <c r="D145" s="98" t="s">
        <v>127</v>
      </c>
      <c r="E145" s="99" t="s">
        <v>28</v>
      </c>
      <c r="F145" s="100"/>
      <c r="G145" s="101"/>
      <c r="H145" s="58">
        <f t="shared" si="9"/>
        <v>403490</v>
      </c>
      <c r="I145" s="58">
        <f t="shared" si="9"/>
        <v>399690</v>
      </c>
      <c r="J145" s="58">
        <f t="shared" si="10"/>
        <v>386890</v>
      </c>
    </row>
    <row r="146" spans="1:10" ht="29.25" customHeight="1">
      <c r="A146" s="72" t="s">
        <v>128</v>
      </c>
      <c r="B146" s="37" t="s">
        <v>21</v>
      </c>
      <c r="C146" s="98" t="s">
        <v>119</v>
      </c>
      <c r="D146" s="88" t="s">
        <v>127</v>
      </c>
      <c r="E146" s="41" t="s">
        <v>129</v>
      </c>
      <c r="F146" s="73"/>
      <c r="G146" s="41"/>
      <c r="H146" s="90">
        <f t="shared" si="9"/>
        <v>403490</v>
      </c>
      <c r="I146" s="90">
        <f t="shared" si="9"/>
        <v>399690</v>
      </c>
      <c r="J146" s="90">
        <f t="shared" si="10"/>
        <v>386890</v>
      </c>
    </row>
    <row r="147" spans="1:10" ht="46.5" customHeight="1">
      <c r="A147" s="72" t="s">
        <v>130</v>
      </c>
      <c r="B147" s="37" t="s">
        <v>21</v>
      </c>
      <c r="C147" s="88" t="s">
        <v>119</v>
      </c>
      <c r="D147" s="88" t="s">
        <v>127</v>
      </c>
      <c r="E147" s="41" t="s">
        <v>129</v>
      </c>
      <c r="F147" s="73"/>
      <c r="G147" s="41"/>
      <c r="H147" s="90">
        <f t="shared" si="9"/>
        <v>403490</v>
      </c>
      <c r="I147" s="90">
        <f t="shared" si="9"/>
        <v>399690</v>
      </c>
      <c r="J147" s="90">
        <f t="shared" si="10"/>
        <v>386890</v>
      </c>
    </row>
    <row r="148" spans="1:10" ht="29.25" customHeight="1">
      <c r="A148" s="72" t="s">
        <v>56</v>
      </c>
      <c r="B148" s="37" t="s">
        <v>21</v>
      </c>
      <c r="C148" s="88" t="s">
        <v>119</v>
      </c>
      <c r="D148" s="88" t="s">
        <v>127</v>
      </c>
      <c r="E148" s="41" t="s">
        <v>129</v>
      </c>
      <c r="F148" s="73" t="s">
        <v>38</v>
      </c>
      <c r="G148" s="41"/>
      <c r="H148" s="90">
        <f t="shared" si="9"/>
        <v>403490</v>
      </c>
      <c r="I148" s="90">
        <f t="shared" si="9"/>
        <v>399690</v>
      </c>
      <c r="J148" s="90">
        <f t="shared" si="10"/>
        <v>386890</v>
      </c>
    </row>
    <row r="149" spans="1:10" ht="37.5" customHeight="1">
      <c r="A149" s="74" t="s">
        <v>57</v>
      </c>
      <c r="B149" s="37" t="s">
        <v>21</v>
      </c>
      <c r="C149" s="88" t="s">
        <v>119</v>
      </c>
      <c r="D149" s="88" t="s">
        <v>127</v>
      </c>
      <c r="E149" s="41" t="s">
        <v>129</v>
      </c>
      <c r="F149" s="73" t="s">
        <v>58</v>
      </c>
      <c r="G149" s="41"/>
      <c r="H149" s="90">
        <f t="shared" si="9"/>
        <v>403490</v>
      </c>
      <c r="I149" s="90">
        <f t="shared" si="9"/>
        <v>399690</v>
      </c>
      <c r="J149" s="90">
        <f t="shared" si="10"/>
        <v>386890</v>
      </c>
    </row>
    <row r="150" spans="1:10" ht="20.25" customHeight="1">
      <c r="A150" s="36" t="s">
        <v>59</v>
      </c>
      <c r="B150" s="37" t="s">
        <v>21</v>
      </c>
      <c r="C150" s="88" t="s">
        <v>119</v>
      </c>
      <c r="D150" s="88" t="s">
        <v>127</v>
      </c>
      <c r="E150" s="41" t="s">
        <v>129</v>
      </c>
      <c r="F150" s="73" t="s">
        <v>60</v>
      </c>
      <c r="G150" s="41"/>
      <c r="H150" s="90">
        <f t="shared" si="9"/>
        <v>403490</v>
      </c>
      <c r="I150" s="90">
        <f t="shared" si="9"/>
        <v>399690</v>
      </c>
      <c r="J150" s="90">
        <f t="shared" si="9"/>
        <v>386890</v>
      </c>
    </row>
    <row r="151" spans="1:10" ht="21.75" customHeight="1">
      <c r="A151" s="72" t="s">
        <v>37</v>
      </c>
      <c r="B151" s="37" t="s">
        <v>21</v>
      </c>
      <c r="C151" s="88" t="s">
        <v>119</v>
      </c>
      <c r="D151" s="88" t="s">
        <v>127</v>
      </c>
      <c r="E151" s="41" t="s">
        <v>129</v>
      </c>
      <c r="F151" s="73" t="s">
        <v>60</v>
      </c>
      <c r="G151" s="75">
        <v>200</v>
      </c>
      <c r="H151" s="92">
        <f>H152</f>
        <v>403490</v>
      </c>
      <c r="I151" s="92">
        <f>I152</f>
        <v>399690</v>
      </c>
      <c r="J151" s="92">
        <f>J152</f>
        <v>386890</v>
      </c>
    </row>
    <row r="152" spans="1:10" ht="23.25" customHeight="1">
      <c r="A152" s="72" t="s">
        <v>131</v>
      </c>
      <c r="B152" s="37" t="s">
        <v>21</v>
      </c>
      <c r="C152" s="88" t="s">
        <v>119</v>
      </c>
      <c r="D152" s="88" t="s">
        <v>127</v>
      </c>
      <c r="E152" s="41" t="s">
        <v>129</v>
      </c>
      <c r="F152" s="73" t="s">
        <v>60</v>
      </c>
      <c r="G152" s="75">
        <v>220</v>
      </c>
      <c r="H152" s="92">
        <f>H153+H154</f>
        <v>403490</v>
      </c>
      <c r="I152" s="92">
        <f>I153+I154</f>
        <v>399690</v>
      </c>
      <c r="J152" s="92">
        <f>J153+J154</f>
        <v>386890</v>
      </c>
    </row>
    <row r="153" spans="1:10" ht="21.75" customHeight="1">
      <c r="A153" s="102" t="s">
        <v>67</v>
      </c>
      <c r="B153" s="61" t="s">
        <v>21</v>
      </c>
      <c r="C153" s="103" t="s">
        <v>119</v>
      </c>
      <c r="D153" s="103" t="s">
        <v>127</v>
      </c>
      <c r="E153" s="62" t="s">
        <v>129</v>
      </c>
      <c r="F153" s="104" t="s">
        <v>60</v>
      </c>
      <c r="G153" s="105">
        <v>225</v>
      </c>
      <c r="H153" s="106">
        <f>456200-61910</f>
        <v>394290</v>
      </c>
      <c r="I153" s="106">
        <f>452400-61910</f>
        <v>390490</v>
      </c>
      <c r="J153" s="106">
        <f>439600-61910</f>
        <v>377690</v>
      </c>
    </row>
    <row r="154" spans="1:10" ht="21.75" customHeight="1">
      <c r="A154" s="72" t="s">
        <v>69</v>
      </c>
      <c r="B154" s="37" t="s">
        <v>21</v>
      </c>
      <c r="C154" s="41" t="s">
        <v>119</v>
      </c>
      <c r="D154" s="41" t="s">
        <v>127</v>
      </c>
      <c r="E154" s="41" t="s">
        <v>129</v>
      </c>
      <c r="F154" s="73" t="s">
        <v>60</v>
      </c>
      <c r="G154" s="41" t="s">
        <v>70</v>
      </c>
      <c r="H154" s="64">
        <v>9200</v>
      </c>
      <c r="I154" s="64">
        <v>9200</v>
      </c>
      <c r="J154" s="64">
        <v>9200</v>
      </c>
    </row>
    <row r="155" spans="1:10" ht="18" customHeight="1">
      <c r="A155" s="72"/>
      <c r="B155" s="37"/>
      <c r="C155" s="88"/>
      <c r="D155" s="88"/>
      <c r="E155" s="41"/>
      <c r="F155" s="73"/>
      <c r="G155" s="75"/>
      <c r="H155" s="76"/>
      <c r="I155" s="76"/>
      <c r="J155" s="76"/>
    </row>
    <row r="156" spans="1:10" ht="29.25" customHeight="1">
      <c r="A156" s="33" t="s">
        <v>132</v>
      </c>
      <c r="B156" s="31" t="s">
        <v>21</v>
      </c>
      <c r="C156" s="95" t="s">
        <v>119</v>
      </c>
      <c r="D156" s="34" t="s">
        <v>133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133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72" t="s">
        <v>27</v>
      </c>
      <c r="B158" s="37" t="s">
        <v>21</v>
      </c>
      <c r="C158" s="38" t="s">
        <v>119</v>
      </c>
      <c r="D158" s="38" t="s">
        <v>133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134</v>
      </c>
      <c r="B159" s="37" t="s">
        <v>21</v>
      </c>
      <c r="C159" s="38" t="s">
        <v>119</v>
      </c>
      <c r="D159" s="41" t="s">
        <v>133</v>
      </c>
      <c r="E159" s="41" t="s">
        <v>135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136</v>
      </c>
      <c r="B160" s="37" t="s">
        <v>21</v>
      </c>
      <c r="C160" s="41" t="s">
        <v>119</v>
      </c>
      <c r="D160" s="41" t="s">
        <v>133</v>
      </c>
      <c r="E160" s="41" t="s">
        <v>135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72" t="s">
        <v>56</v>
      </c>
      <c r="B161" s="37" t="s">
        <v>21</v>
      </c>
      <c r="C161" s="41" t="s">
        <v>119</v>
      </c>
      <c r="D161" s="88" t="s">
        <v>133</v>
      </c>
      <c r="E161" s="41" t="s">
        <v>135</v>
      </c>
      <c r="F161" s="73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4" t="s">
        <v>57</v>
      </c>
      <c r="B162" s="37" t="s">
        <v>21</v>
      </c>
      <c r="C162" s="88" t="s">
        <v>119</v>
      </c>
      <c r="D162" s="88" t="s">
        <v>133</v>
      </c>
      <c r="E162" s="41" t="s">
        <v>135</v>
      </c>
      <c r="F162" s="73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8" t="s">
        <v>119</v>
      </c>
      <c r="D163" s="88" t="s">
        <v>133</v>
      </c>
      <c r="E163" s="41" t="s">
        <v>135</v>
      </c>
      <c r="F163" s="73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5" t="s">
        <v>37</v>
      </c>
      <c r="B164" s="37" t="s">
        <v>21</v>
      </c>
      <c r="C164" s="88" t="s">
        <v>119</v>
      </c>
      <c r="D164" s="41" t="s">
        <v>133</v>
      </c>
      <c r="E164" s="41" t="s">
        <v>135</v>
      </c>
      <c r="F164" s="73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133</v>
      </c>
      <c r="E165" s="41" t="s">
        <v>135</v>
      </c>
      <c r="F165" s="73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72" t="s">
        <v>69</v>
      </c>
      <c r="B166" s="37" t="s">
        <v>21</v>
      </c>
      <c r="C166" s="41" t="s">
        <v>119</v>
      </c>
      <c r="D166" s="41" t="s">
        <v>133</v>
      </c>
      <c r="E166" s="41" t="s">
        <v>135</v>
      </c>
      <c r="F166" s="73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72"/>
      <c r="B167" s="37"/>
      <c r="C167" s="41"/>
      <c r="D167" s="41"/>
      <c r="E167" s="41"/>
      <c r="F167" s="73"/>
      <c r="G167" s="41"/>
      <c r="H167" s="64"/>
      <c r="I167" s="64"/>
      <c r="J167" s="64"/>
    </row>
    <row r="168" spans="1:10" ht="28.5" customHeight="1">
      <c r="A168" s="87" t="s">
        <v>137</v>
      </c>
      <c r="B168" s="31" t="s">
        <v>21</v>
      </c>
      <c r="C168" s="34" t="s">
        <v>119</v>
      </c>
      <c r="D168" s="66" t="s">
        <v>138</v>
      </c>
      <c r="E168" s="66"/>
      <c r="F168" s="69"/>
      <c r="G168" s="66"/>
      <c r="H168" s="67">
        <v>52000</v>
      </c>
      <c r="I168" s="67">
        <v>52000</v>
      </c>
      <c r="J168" s="67">
        <v>52000</v>
      </c>
    </row>
    <row r="169" spans="1:10" ht="60.75" customHeight="1">
      <c r="A169" s="33" t="s">
        <v>139</v>
      </c>
      <c r="B169" s="31" t="s">
        <v>21</v>
      </c>
      <c r="C169" s="34" t="s">
        <v>119</v>
      </c>
      <c r="D169" s="34" t="s">
        <v>138</v>
      </c>
      <c r="E169" s="34" t="s">
        <v>140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72" t="s">
        <v>56</v>
      </c>
      <c r="B170" s="37" t="s">
        <v>21</v>
      </c>
      <c r="C170" s="38" t="s">
        <v>119</v>
      </c>
      <c r="D170" s="38" t="s">
        <v>138</v>
      </c>
      <c r="E170" s="38" t="s">
        <v>140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4" t="s">
        <v>57</v>
      </c>
      <c r="B171" s="37" t="s">
        <v>21</v>
      </c>
      <c r="C171" s="38" t="s">
        <v>119</v>
      </c>
      <c r="D171" s="38" t="s">
        <v>138</v>
      </c>
      <c r="E171" s="38" t="s">
        <v>140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138</v>
      </c>
      <c r="E172" s="38" t="s">
        <v>140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5" t="s">
        <v>73</v>
      </c>
      <c r="B173" s="37" t="s">
        <v>21</v>
      </c>
      <c r="C173" s="38" t="s">
        <v>119</v>
      </c>
      <c r="D173" s="38" t="s">
        <v>138</v>
      </c>
      <c r="E173" s="38" t="s">
        <v>140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5" t="s">
        <v>77</v>
      </c>
      <c r="B174" s="37" t="s">
        <v>21</v>
      </c>
      <c r="C174" s="38" t="s">
        <v>119</v>
      </c>
      <c r="D174" s="38" t="s">
        <v>138</v>
      </c>
      <c r="E174" s="38" t="s">
        <v>140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5" t="s">
        <v>81</v>
      </c>
      <c r="B175" s="37" t="s">
        <v>21</v>
      </c>
      <c r="C175" s="38" t="s">
        <v>119</v>
      </c>
      <c r="D175" s="38" t="s">
        <v>138</v>
      </c>
      <c r="E175" s="38" t="s">
        <v>140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33" t="s">
        <v>25</v>
      </c>
      <c r="B177" s="31" t="s">
        <v>21</v>
      </c>
      <c r="C177" s="34" t="s">
        <v>119</v>
      </c>
      <c r="D177" s="34" t="s">
        <v>138</v>
      </c>
      <c r="E177" s="68" t="s">
        <v>26</v>
      </c>
      <c r="F177" s="66"/>
      <c r="G177" s="66"/>
      <c r="H177" s="67">
        <v>49000</v>
      </c>
      <c r="I177" s="67">
        <v>49000</v>
      </c>
      <c r="J177" s="67">
        <v>49000</v>
      </c>
    </row>
    <row r="178" spans="1:10" ht="18" hidden="1" customHeight="1">
      <c r="A178" s="36" t="s">
        <v>27</v>
      </c>
      <c r="B178" s="37" t="s">
        <v>21</v>
      </c>
      <c r="C178" s="38" t="s">
        <v>119</v>
      </c>
      <c r="D178" s="38" t="s">
        <v>138</v>
      </c>
      <c r="E178" s="42" t="s">
        <v>28</v>
      </c>
      <c r="F178" s="41"/>
      <c r="G178" s="41"/>
      <c r="H178" s="64">
        <v>49000</v>
      </c>
      <c r="I178" s="64">
        <v>49000</v>
      </c>
      <c r="J178" s="64">
        <v>49000</v>
      </c>
    </row>
    <row r="179" spans="1:10" ht="9" hidden="1" customHeight="1">
      <c r="A179" s="36" t="s">
        <v>141</v>
      </c>
      <c r="B179" s="37" t="s">
        <v>21</v>
      </c>
      <c r="C179" s="41" t="s">
        <v>119</v>
      </c>
      <c r="D179" s="38" t="s">
        <v>138</v>
      </c>
      <c r="E179" s="41" t="s">
        <v>142</v>
      </c>
      <c r="F179" s="41"/>
      <c r="G179" s="41"/>
      <c r="H179" s="64">
        <v>49000</v>
      </c>
      <c r="I179" s="64">
        <v>49000</v>
      </c>
      <c r="J179" s="64">
        <v>49000</v>
      </c>
    </row>
    <row r="180" spans="1:10" ht="31.5" customHeight="1">
      <c r="A180" s="72" t="s">
        <v>56</v>
      </c>
      <c r="B180" s="37" t="s">
        <v>21</v>
      </c>
      <c r="C180" s="41" t="s">
        <v>119</v>
      </c>
      <c r="D180" s="38" t="s">
        <v>138</v>
      </c>
      <c r="E180" s="41" t="s">
        <v>142</v>
      </c>
      <c r="F180" s="73" t="s">
        <v>38</v>
      </c>
      <c r="G180" s="41"/>
      <c r="H180" s="64">
        <v>49000</v>
      </c>
      <c r="I180" s="64">
        <v>49000</v>
      </c>
      <c r="J180" s="64">
        <v>49000</v>
      </c>
    </row>
    <row r="181" spans="1:10" ht="32.25" customHeight="1">
      <c r="A181" s="74" t="s">
        <v>57</v>
      </c>
      <c r="B181" s="37" t="s">
        <v>21</v>
      </c>
      <c r="C181" s="88" t="s">
        <v>119</v>
      </c>
      <c r="D181" s="38" t="s">
        <v>138</v>
      </c>
      <c r="E181" s="41" t="s">
        <v>142</v>
      </c>
      <c r="F181" s="73" t="s">
        <v>58</v>
      </c>
      <c r="G181" s="41"/>
      <c r="H181" s="64">
        <v>49000</v>
      </c>
      <c r="I181" s="64">
        <v>49000</v>
      </c>
      <c r="J181" s="64">
        <v>49000</v>
      </c>
    </row>
    <row r="182" spans="1:10" ht="21.75" customHeight="1">
      <c r="A182" s="36" t="s">
        <v>59</v>
      </c>
      <c r="B182" s="37" t="s">
        <v>21</v>
      </c>
      <c r="C182" s="88" t="s">
        <v>119</v>
      </c>
      <c r="D182" s="38" t="s">
        <v>138</v>
      </c>
      <c r="E182" s="41" t="s">
        <v>142</v>
      </c>
      <c r="F182" s="73" t="s">
        <v>60</v>
      </c>
      <c r="G182" s="41"/>
      <c r="H182" s="64">
        <v>49000</v>
      </c>
      <c r="I182" s="64">
        <v>49000</v>
      </c>
      <c r="J182" s="64">
        <v>49000</v>
      </c>
    </row>
    <row r="183" spans="1:10" ht="19.5" customHeight="1">
      <c r="A183" s="36" t="s">
        <v>37</v>
      </c>
      <c r="B183" s="37" t="s">
        <v>21</v>
      </c>
      <c r="C183" s="88" t="s">
        <v>119</v>
      </c>
      <c r="D183" s="38" t="s">
        <v>138</v>
      </c>
      <c r="E183" s="41" t="s">
        <v>142</v>
      </c>
      <c r="F183" s="73" t="s">
        <v>60</v>
      </c>
      <c r="G183" s="75">
        <v>200</v>
      </c>
      <c r="H183" s="76">
        <v>49000</v>
      </c>
      <c r="I183" s="76">
        <v>49000</v>
      </c>
      <c r="J183" s="76">
        <v>49000</v>
      </c>
    </row>
    <row r="184" spans="1:10" ht="22.5" customHeight="1">
      <c r="A184" s="36" t="s">
        <v>61</v>
      </c>
      <c r="B184" s="37" t="s">
        <v>21</v>
      </c>
      <c r="C184" s="88" t="s">
        <v>119</v>
      </c>
      <c r="D184" s="38" t="s">
        <v>138</v>
      </c>
      <c r="E184" s="41" t="s">
        <v>142</v>
      </c>
      <c r="F184" s="73" t="s">
        <v>60</v>
      </c>
      <c r="G184" s="75">
        <v>220</v>
      </c>
      <c r="H184" s="76">
        <v>49000</v>
      </c>
      <c r="I184" s="76">
        <v>49000</v>
      </c>
      <c r="J184" s="76">
        <v>49000</v>
      </c>
    </row>
    <row r="185" spans="1:10" ht="21.75" customHeight="1">
      <c r="A185" s="72" t="s">
        <v>69</v>
      </c>
      <c r="B185" s="37" t="s">
        <v>21</v>
      </c>
      <c r="C185" s="88" t="s">
        <v>119</v>
      </c>
      <c r="D185" s="38" t="s">
        <v>138</v>
      </c>
      <c r="E185" s="41" t="s">
        <v>142</v>
      </c>
      <c r="F185" s="73" t="s">
        <v>60</v>
      </c>
      <c r="G185" s="75">
        <v>226</v>
      </c>
      <c r="H185" s="76">
        <v>49000</v>
      </c>
      <c r="I185" s="76">
        <v>49000</v>
      </c>
      <c r="J185" s="76">
        <v>49000</v>
      </c>
    </row>
    <row r="186" spans="1:10" ht="15" customHeight="1">
      <c r="A186" s="55"/>
      <c r="B186" s="37"/>
      <c r="C186" s="88"/>
      <c r="D186" s="41"/>
      <c r="E186" s="41"/>
      <c r="F186" s="73"/>
      <c r="G186" s="41"/>
      <c r="H186" s="64"/>
      <c r="I186" s="64"/>
      <c r="J186" s="64"/>
    </row>
    <row r="187" spans="1:10" ht="24" customHeight="1">
      <c r="A187" s="33" t="s">
        <v>143</v>
      </c>
      <c r="B187" s="31" t="s">
        <v>21</v>
      </c>
      <c r="C187" s="34" t="s">
        <v>24</v>
      </c>
      <c r="D187" s="34"/>
      <c r="E187" s="34"/>
      <c r="F187" s="34"/>
      <c r="G187" s="34"/>
      <c r="H187" s="96">
        <f>H188</f>
        <v>895746.12</v>
      </c>
      <c r="I187" s="96">
        <f>I188</f>
        <v>895746.12</v>
      </c>
      <c r="J187" s="96">
        <f>J188</f>
        <v>895746.12</v>
      </c>
    </row>
    <row r="188" spans="1:10" ht="17.25" customHeight="1">
      <c r="A188" s="33" t="s">
        <v>144</v>
      </c>
      <c r="B188" s="31" t="s">
        <v>21</v>
      </c>
      <c r="C188" s="34" t="s">
        <v>24</v>
      </c>
      <c r="D188" s="34" t="s">
        <v>145</v>
      </c>
      <c r="E188" s="34"/>
      <c r="F188" s="34"/>
      <c r="G188" s="34"/>
      <c r="H188" s="96">
        <f>H189+H196</f>
        <v>895746.12</v>
      </c>
      <c r="I188" s="96">
        <f>I189+I196</f>
        <v>895746.12</v>
      </c>
      <c r="J188" s="96">
        <f>J189+J196</f>
        <v>895746.12</v>
      </c>
    </row>
    <row r="189" spans="1:10" ht="108" customHeight="1">
      <c r="A189" s="33" t="s">
        <v>146</v>
      </c>
      <c r="B189" s="31" t="s">
        <v>21</v>
      </c>
      <c r="C189" s="34" t="s">
        <v>24</v>
      </c>
      <c r="D189" s="34" t="s">
        <v>145</v>
      </c>
      <c r="E189" s="34" t="s">
        <v>147</v>
      </c>
      <c r="F189" s="34"/>
      <c r="G189" s="34"/>
      <c r="H189" s="35">
        <v>1600</v>
      </c>
      <c r="I189" s="35">
        <v>1600</v>
      </c>
      <c r="J189" s="35">
        <v>1600</v>
      </c>
    </row>
    <row r="190" spans="1:10" ht="30" customHeight="1">
      <c r="A190" s="72" t="s">
        <v>56</v>
      </c>
      <c r="B190" s="37" t="s">
        <v>21</v>
      </c>
      <c r="C190" s="38" t="s">
        <v>24</v>
      </c>
      <c r="D190" s="38" t="s">
        <v>145</v>
      </c>
      <c r="E190" s="38" t="s">
        <v>147</v>
      </c>
      <c r="F190" s="38" t="s">
        <v>38</v>
      </c>
      <c r="G190" s="38"/>
      <c r="H190" s="40">
        <v>1600</v>
      </c>
      <c r="I190" s="40">
        <v>1600</v>
      </c>
      <c r="J190" s="40">
        <v>1600</v>
      </c>
    </row>
    <row r="191" spans="1:10" ht="28.5" customHeight="1">
      <c r="A191" s="74" t="s">
        <v>57</v>
      </c>
      <c r="B191" s="37" t="s">
        <v>21</v>
      </c>
      <c r="C191" s="38" t="s">
        <v>24</v>
      </c>
      <c r="D191" s="38" t="s">
        <v>145</v>
      </c>
      <c r="E191" s="38" t="s">
        <v>147</v>
      </c>
      <c r="F191" s="38" t="s">
        <v>58</v>
      </c>
      <c r="G191" s="38"/>
      <c r="H191" s="40">
        <v>1600</v>
      </c>
      <c r="I191" s="40"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145</v>
      </c>
      <c r="E192" s="38" t="s">
        <v>147</v>
      </c>
      <c r="F192" s="38" t="s">
        <v>60</v>
      </c>
      <c r="G192" s="38"/>
      <c r="H192" s="40">
        <v>1600</v>
      </c>
      <c r="I192" s="40">
        <v>1600</v>
      </c>
      <c r="J192" s="40">
        <v>1600</v>
      </c>
    </row>
    <row r="193" spans="1:10" ht="17.25" customHeight="1">
      <c r="A193" s="36" t="s">
        <v>37</v>
      </c>
      <c r="B193" s="37" t="s">
        <v>21</v>
      </c>
      <c r="C193" s="38" t="s">
        <v>24</v>
      </c>
      <c r="D193" s="38" t="s">
        <v>145</v>
      </c>
      <c r="E193" s="38" t="s">
        <v>147</v>
      </c>
      <c r="F193" s="38" t="s">
        <v>60</v>
      </c>
      <c r="G193" s="38" t="s">
        <v>38</v>
      </c>
      <c r="H193" s="40">
        <v>1600</v>
      </c>
      <c r="I193" s="40">
        <v>1600</v>
      </c>
      <c r="J193" s="40">
        <v>1600</v>
      </c>
    </row>
    <row r="194" spans="1:10" ht="17.25" customHeight="1">
      <c r="A194" s="36" t="s">
        <v>61</v>
      </c>
      <c r="B194" s="37" t="s">
        <v>21</v>
      </c>
      <c r="C194" s="38" t="s">
        <v>24</v>
      </c>
      <c r="D194" s="38" t="s">
        <v>145</v>
      </c>
      <c r="E194" s="38" t="s">
        <v>147</v>
      </c>
      <c r="F194" s="38" t="s">
        <v>60</v>
      </c>
      <c r="G194" s="38" t="s">
        <v>62</v>
      </c>
      <c r="H194" s="40">
        <v>1600</v>
      </c>
      <c r="I194" s="40">
        <v>1600</v>
      </c>
      <c r="J194" s="40">
        <v>1600</v>
      </c>
    </row>
    <row r="195" spans="1:10" ht="17.25" customHeight="1">
      <c r="A195" s="72" t="s">
        <v>69</v>
      </c>
      <c r="B195" s="37" t="s">
        <v>21</v>
      </c>
      <c r="C195" s="38" t="s">
        <v>24</v>
      </c>
      <c r="D195" s="38" t="s">
        <v>145</v>
      </c>
      <c r="E195" s="38" t="s">
        <v>147</v>
      </c>
      <c r="F195" s="38" t="s">
        <v>60</v>
      </c>
      <c r="G195" s="38" t="s">
        <v>70</v>
      </c>
      <c r="H195" s="40">
        <v>1600</v>
      </c>
      <c r="I195" s="40">
        <v>1600</v>
      </c>
      <c r="J195" s="40">
        <v>1600</v>
      </c>
    </row>
    <row r="196" spans="1:10" ht="32.25" customHeight="1">
      <c r="A196" s="33" t="s">
        <v>25</v>
      </c>
      <c r="B196" s="31" t="s">
        <v>21</v>
      </c>
      <c r="C196" s="34" t="s">
        <v>24</v>
      </c>
      <c r="D196" s="34" t="s">
        <v>145</v>
      </c>
      <c r="E196" s="107" t="s">
        <v>26</v>
      </c>
      <c r="F196" s="34"/>
      <c r="G196" s="34"/>
      <c r="H196" s="96">
        <f t="shared" ref="H196:J197" si="11">H197</f>
        <v>894146.12</v>
      </c>
      <c r="I196" s="96">
        <f t="shared" si="11"/>
        <v>894146.12</v>
      </c>
      <c r="J196" s="96">
        <f t="shared" si="11"/>
        <v>894146.12</v>
      </c>
    </row>
    <row r="197" spans="1:10" ht="19.5" customHeight="1">
      <c r="A197" s="72" t="s">
        <v>27</v>
      </c>
      <c r="B197" s="37" t="s">
        <v>21</v>
      </c>
      <c r="C197" s="38" t="s">
        <v>24</v>
      </c>
      <c r="D197" s="38" t="s">
        <v>145</v>
      </c>
      <c r="E197" s="39" t="s">
        <v>28</v>
      </c>
      <c r="F197" s="34"/>
      <c r="G197" s="34"/>
      <c r="H197" s="58">
        <f t="shared" si="11"/>
        <v>894146.12</v>
      </c>
      <c r="I197" s="58">
        <f t="shared" si="11"/>
        <v>894146.12</v>
      </c>
      <c r="J197" s="58">
        <f t="shared" si="11"/>
        <v>894146.12</v>
      </c>
    </row>
    <row r="198" spans="1:10" ht="20.25" customHeight="1">
      <c r="A198" s="36" t="s">
        <v>148</v>
      </c>
      <c r="B198" s="37" t="s">
        <v>21</v>
      </c>
      <c r="C198" s="38" t="s">
        <v>24</v>
      </c>
      <c r="D198" s="38" t="s">
        <v>145</v>
      </c>
      <c r="E198" s="38" t="s">
        <v>149</v>
      </c>
      <c r="F198" s="34"/>
      <c r="G198" s="34"/>
      <c r="H198" s="58">
        <f>H199+H206</f>
        <v>894146.12</v>
      </c>
      <c r="I198" s="58">
        <f>I199+I206</f>
        <v>894146.12</v>
      </c>
      <c r="J198" s="58">
        <f>J199+J206</f>
        <v>894146.12</v>
      </c>
    </row>
    <row r="199" spans="1:10" ht="30.75" customHeight="1">
      <c r="A199" s="72" t="s">
        <v>56</v>
      </c>
      <c r="B199" s="37" t="s">
        <v>21</v>
      </c>
      <c r="C199" s="38" t="s">
        <v>24</v>
      </c>
      <c r="D199" s="38" t="s">
        <v>145</v>
      </c>
      <c r="E199" s="38" t="s">
        <v>149</v>
      </c>
      <c r="F199" s="38" t="s">
        <v>38</v>
      </c>
      <c r="G199" s="38"/>
      <c r="H199" s="58">
        <f t="shared" ref="H199:J202" si="12">H200</f>
        <v>887846.12</v>
      </c>
      <c r="I199" s="58">
        <f t="shared" si="12"/>
        <v>887846.12</v>
      </c>
      <c r="J199" s="58">
        <f t="shared" si="12"/>
        <v>887846.12</v>
      </c>
    </row>
    <row r="200" spans="1:10" ht="30.75" customHeight="1">
      <c r="A200" s="74" t="s">
        <v>57</v>
      </c>
      <c r="B200" s="37" t="s">
        <v>21</v>
      </c>
      <c r="C200" s="38" t="s">
        <v>24</v>
      </c>
      <c r="D200" s="38" t="s">
        <v>145</v>
      </c>
      <c r="E200" s="38" t="s">
        <v>149</v>
      </c>
      <c r="F200" s="38" t="s">
        <v>58</v>
      </c>
      <c r="G200" s="38"/>
      <c r="H200" s="58">
        <f t="shared" si="12"/>
        <v>887846.12</v>
      </c>
      <c r="I200" s="58">
        <f t="shared" si="12"/>
        <v>887846.12</v>
      </c>
      <c r="J200" s="58">
        <f t="shared" si="12"/>
        <v>887846.12</v>
      </c>
    </row>
    <row r="201" spans="1:10" ht="16.5" customHeight="1">
      <c r="A201" s="36" t="s">
        <v>59</v>
      </c>
      <c r="B201" s="37" t="s">
        <v>21</v>
      </c>
      <c r="C201" s="38" t="s">
        <v>24</v>
      </c>
      <c r="D201" s="38" t="s">
        <v>145</v>
      </c>
      <c r="E201" s="38" t="s">
        <v>149</v>
      </c>
      <c r="F201" s="38" t="s">
        <v>60</v>
      </c>
      <c r="G201" s="38"/>
      <c r="H201" s="58">
        <f t="shared" si="12"/>
        <v>887846.12</v>
      </c>
      <c r="I201" s="58">
        <f t="shared" si="12"/>
        <v>887846.12</v>
      </c>
      <c r="J201" s="58">
        <f t="shared" si="12"/>
        <v>887846.12</v>
      </c>
    </row>
    <row r="202" spans="1:10" ht="15.75" customHeight="1">
      <c r="A202" s="36" t="s">
        <v>37</v>
      </c>
      <c r="B202" s="37" t="s">
        <v>21</v>
      </c>
      <c r="C202" s="38" t="s">
        <v>24</v>
      </c>
      <c r="D202" s="38" t="s">
        <v>145</v>
      </c>
      <c r="E202" s="38" t="s">
        <v>149</v>
      </c>
      <c r="F202" s="38" t="s">
        <v>60</v>
      </c>
      <c r="G202" s="38" t="s">
        <v>38</v>
      </c>
      <c r="H202" s="58">
        <f t="shared" si="12"/>
        <v>887846.12</v>
      </c>
      <c r="I202" s="58">
        <f t="shared" si="12"/>
        <v>887846.12</v>
      </c>
      <c r="J202" s="58">
        <f t="shared" si="12"/>
        <v>887846.12</v>
      </c>
    </row>
    <row r="203" spans="1:10" ht="15.75" customHeight="1">
      <c r="A203" s="36" t="s">
        <v>61</v>
      </c>
      <c r="B203" s="37" t="s">
        <v>21</v>
      </c>
      <c r="C203" s="38" t="s">
        <v>24</v>
      </c>
      <c r="D203" s="38" t="s">
        <v>145</v>
      </c>
      <c r="E203" s="38" t="s">
        <v>149</v>
      </c>
      <c r="F203" s="38" t="s">
        <v>60</v>
      </c>
      <c r="G203" s="38" t="s">
        <v>62</v>
      </c>
      <c r="H203" s="58">
        <f>H204+H205</f>
        <v>887846.12</v>
      </c>
      <c r="I203" s="58">
        <f>H203</f>
        <v>887846.12</v>
      </c>
      <c r="J203" s="58">
        <f>I203</f>
        <v>887846.12</v>
      </c>
    </row>
    <row r="204" spans="1:10" ht="15" customHeight="1">
      <c r="A204" s="72" t="s">
        <v>69</v>
      </c>
      <c r="B204" s="37" t="s">
        <v>21</v>
      </c>
      <c r="C204" s="38" t="s">
        <v>24</v>
      </c>
      <c r="D204" s="38" t="s">
        <v>145</v>
      </c>
      <c r="E204" s="38" t="s">
        <v>149</v>
      </c>
      <c r="F204" s="38" t="s">
        <v>60</v>
      </c>
      <c r="G204" s="38" t="s">
        <v>68</v>
      </c>
      <c r="H204" s="40">
        <v>50000</v>
      </c>
      <c r="I204" s="40">
        <v>50000</v>
      </c>
      <c r="J204" s="40">
        <v>50000</v>
      </c>
    </row>
    <row r="205" spans="1:10" ht="16.5" customHeight="1">
      <c r="A205" s="119" t="s">
        <v>67</v>
      </c>
      <c r="B205" s="120" t="s">
        <v>21</v>
      </c>
      <c r="C205" s="122" t="s">
        <v>24</v>
      </c>
      <c r="D205" s="122" t="s">
        <v>145</v>
      </c>
      <c r="E205" s="122" t="s">
        <v>149</v>
      </c>
      <c r="F205" s="122" t="s">
        <v>60</v>
      </c>
      <c r="G205" s="122" t="s">
        <v>70</v>
      </c>
      <c r="H205" s="186">
        <f>886946.12-49100</f>
        <v>837846.12</v>
      </c>
      <c r="I205" s="195">
        <f>H205</f>
        <v>837846.12</v>
      </c>
      <c r="J205" s="195">
        <f>I205</f>
        <v>837846.12</v>
      </c>
    </row>
    <row r="206" spans="1:10" ht="15.75" customHeight="1">
      <c r="A206" s="55" t="s">
        <v>83</v>
      </c>
      <c r="B206" s="37" t="s">
        <v>21</v>
      </c>
      <c r="C206" s="38" t="s">
        <v>24</v>
      </c>
      <c r="D206" s="38" t="s">
        <v>145</v>
      </c>
      <c r="E206" s="38" t="s">
        <v>149</v>
      </c>
      <c r="F206" s="41" t="s">
        <v>84</v>
      </c>
      <c r="G206" s="41" t="s">
        <v>150</v>
      </c>
      <c r="H206" s="40">
        <v>6300</v>
      </c>
      <c r="I206" s="40">
        <v>6300</v>
      </c>
      <c r="J206" s="40">
        <v>6300</v>
      </c>
    </row>
    <row r="207" spans="1:10" ht="15.75" customHeight="1">
      <c r="A207" s="55" t="s">
        <v>85</v>
      </c>
      <c r="B207" s="37" t="s">
        <v>21</v>
      </c>
      <c r="C207" s="38" t="s">
        <v>24</v>
      </c>
      <c r="D207" s="38" t="s">
        <v>145</v>
      </c>
      <c r="E207" s="38" t="s">
        <v>149</v>
      </c>
      <c r="F207" s="41" t="s">
        <v>86</v>
      </c>
      <c r="G207" s="41" t="s">
        <v>150</v>
      </c>
      <c r="H207" s="40">
        <v>6300</v>
      </c>
      <c r="I207" s="40">
        <v>6300</v>
      </c>
      <c r="J207" s="40">
        <v>6300</v>
      </c>
    </row>
    <row r="208" spans="1:10" ht="15" customHeight="1">
      <c r="A208" s="55" t="s">
        <v>87</v>
      </c>
      <c r="B208" s="37" t="s">
        <v>21</v>
      </c>
      <c r="C208" s="38" t="s">
        <v>24</v>
      </c>
      <c r="D208" s="38" t="s">
        <v>145</v>
      </c>
      <c r="E208" s="38" t="s">
        <v>149</v>
      </c>
      <c r="F208" s="41" t="s">
        <v>88</v>
      </c>
      <c r="G208" s="41" t="s">
        <v>38</v>
      </c>
      <c r="H208" s="40">
        <v>6300</v>
      </c>
      <c r="I208" s="40">
        <v>6300</v>
      </c>
      <c r="J208" s="40">
        <v>6300</v>
      </c>
    </row>
    <row r="209" spans="1:10" ht="15" customHeight="1">
      <c r="A209" s="55" t="s">
        <v>89</v>
      </c>
      <c r="B209" s="37" t="s">
        <v>21</v>
      </c>
      <c r="C209" s="38" t="s">
        <v>24</v>
      </c>
      <c r="D209" s="38" t="s">
        <v>145</v>
      </c>
      <c r="E209" s="38" t="s">
        <v>149</v>
      </c>
      <c r="F209" s="41" t="s">
        <v>88</v>
      </c>
      <c r="G209" s="41" t="s">
        <v>90</v>
      </c>
      <c r="H209" s="40">
        <v>6300</v>
      </c>
      <c r="I209" s="40">
        <v>6300</v>
      </c>
      <c r="J209" s="40">
        <v>6300</v>
      </c>
    </row>
    <row r="210" spans="1:10" ht="21.75" customHeight="1">
      <c r="A210" s="55" t="s">
        <v>91</v>
      </c>
      <c r="B210" s="37" t="s">
        <v>21</v>
      </c>
      <c r="C210" s="38" t="s">
        <v>24</v>
      </c>
      <c r="D210" s="38" t="s">
        <v>145</v>
      </c>
      <c r="E210" s="38" t="s">
        <v>149</v>
      </c>
      <c r="F210" s="41" t="s">
        <v>88</v>
      </c>
      <c r="G210" s="41" t="s">
        <v>92</v>
      </c>
      <c r="H210" s="40">
        <v>6300</v>
      </c>
      <c r="I210" s="40">
        <v>6300</v>
      </c>
      <c r="J210" s="40">
        <v>6300</v>
      </c>
    </row>
    <row r="211" spans="1:10" ht="15.75" customHeight="1">
      <c r="A211" s="36"/>
      <c r="B211" s="37"/>
      <c r="C211" s="38"/>
      <c r="D211" s="38"/>
      <c r="E211" s="38"/>
      <c r="F211" s="38"/>
      <c r="G211" s="38"/>
      <c r="H211" s="40"/>
      <c r="I211" s="40"/>
      <c r="J211" s="40"/>
    </row>
    <row r="212" spans="1:10" ht="20.25" customHeight="1">
      <c r="A212" s="33" t="s">
        <v>151</v>
      </c>
      <c r="B212" s="31" t="s">
        <v>21</v>
      </c>
      <c r="C212" s="34" t="s">
        <v>145</v>
      </c>
      <c r="D212" s="34"/>
      <c r="E212" s="34"/>
      <c r="F212" s="34"/>
      <c r="G212" s="34"/>
      <c r="H212" s="156">
        <f>H213+H229+H264</f>
        <v>10816618.219999999</v>
      </c>
      <c r="I212" s="156">
        <f>I213+I229+I264</f>
        <v>10816618.219999999</v>
      </c>
      <c r="J212" s="156">
        <f>J213+J229+J264</f>
        <v>10816618.219999999</v>
      </c>
    </row>
    <row r="213" spans="1:10" ht="18.75" customHeight="1">
      <c r="A213" s="33" t="s">
        <v>152</v>
      </c>
      <c r="B213" s="31" t="s">
        <v>21</v>
      </c>
      <c r="C213" s="34" t="s">
        <v>145</v>
      </c>
      <c r="D213" s="34" t="s">
        <v>22</v>
      </c>
      <c r="E213" s="34"/>
      <c r="F213" s="34"/>
      <c r="G213" s="34"/>
      <c r="H213" s="96">
        <v>4700</v>
      </c>
      <c r="I213" s="96">
        <v>4700</v>
      </c>
      <c r="J213" s="96">
        <v>4700</v>
      </c>
    </row>
    <row r="214" spans="1:10" ht="32.25" customHeight="1">
      <c r="A214" s="36" t="s">
        <v>153</v>
      </c>
      <c r="B214" s="37" t="s">
        <v>21</v>
      </c>
      <c r="C214" s="38" t="s">
        <v>145</v>
      </c>
      <c r="D214" s="38" t="s">
        <v>22</v>
      </c>
      <c r="E214" s="39" t="s">
        <v>154</v>
      </c>
      <c r="F214" s="38"/>
      <c r="G214" s="38"/>
      <c r="H214" s="58">
        <v>4700</v>
      </c>
      <c r="I214" s="58">
        <v>4700</v>
      </c>
      <c r="J214" s="58">
        <v>4700</v>
      </c>
    </row>
    <row r="215" spans="1:10" ht="19.5" customHeight="1">
      <c r="A215" s="36" t="s">
        <v>27</v>
      </c>
      <c r="B215" s="37" t="s">
        <v>21</v>
      </c>
      <c r="C215" s="38" t="s">
        <v>145</v>
      </c>
      <c r="D215" s="38" t="s">
        <v>22</v>
      </c>
      <c r="E215" s="39" t="s">
        <v>155</v>
      </c>
      <c r="F215" s="38"/>
      <c r="G215" s="38"/>
      <c r="H215" s="58">
        <v>4700</v>
      </c>
      <c r="I215" s="58">
        <v>4700</v>
      </c>
      <c r="J215" s="58">
        <v>4700</v>
      </c>
    </row>
    <row r="216" spans="1:10" ht="16.5" customHeight="1">
      <c r="A216" s="36" t="s">
        <v>156</v>
      </c>
      <c r="B216" s="37" t="s">
        <v>21</v>
      </c>
      <c r="C216" s="38" t="s">
        <v>145</v>
      </c>
      <c r="D216" s="38" t="s">
        <v>22</v>
      </c>
      <c r="E216" s="39" t="s">
        <v>157</v>
      </c>
      <c r="F216" s="38"/>
      <c r="G216" s="38"/>
      <c r="H216" s="58">
        <v>4700</v>
      </c>
      <c r="I216" s="58">
        <v>4700</v>
      </c>
      <c r="J216" s="58">
        <v>4700</v>
      </c>
    </row>
    <row r="217" spans="1:10" ht="30" customHeight="1">
      <c r="A217" s="72" t="s">
        <v>56</v>
      </c>
      <c r="B217" s="37" t="s">
        <v>21</v>
      </c>
      <c r="C217" s="38" t="s">
        <v>145</v>
      </c>
      <c r="D217" s="38" t="s">
        <v>22</v>
      </c>
      <c r="E217" s="39" t="s">
        <v>157</v>
      </c>
      <c r="F217" s="38" t="s">
        <v>38</v>
      </c>
      <c r="G217" s="38"/>
      <c r="H217" s="58">
        <v>2700</v>
      </c>
      <c r="I217" s="58">
        <v>2700</v>
      </c>
      <c r="J217" s="58">
        <v>2700</v>
      </c>
    </row>
    <row r="218" spans="1:10" ht="31.5" customHeight="1">
      <c r="A218" s="109" t="s">
        <v>57</v>
      </c>
      <c r="B218" s="37" t="s">
        <v>21</v>
      </c>
      <c r="C218" s="38" t="s">
        <v>145</v>
      </c>
      <c r="D218" s="38" t="s">
        <v>22</v>
      </c>
      <c r="E218" s="39" t="s">
        <v>157</v>
      </c>
      <c r="F218" s="38" t="s">
        <v>58</v>
      </c>
      <c r="G218" s="38"/>
      <c r="H218" s="58">
        <v>2700</v>
      </c>
      <c r="I218" s="58">
        <v>2700</v>
      </c>
      <c r="J218" s="58">
        <v>2700</v>
      </c>
    </row>
    <row r="219" spans="1:10" ht="16.5" customHeight="1">
      <c r="A219" s="36" t="s">
        <v>59</v>
      </c>
      <c r="B219" s="37" t="s">
        <v>21</v>
      </c>
      <c r="C219" s="38" t="s">
        <v>145</v>
      </c>
      <c r="D219" s="38" t="s">
        <v>22</v>
      </c>
      <c r="E219" s="39" t="s">
        <v>157</v>
      </c>
      <c r="F219" s="38" t="s">
        <v>60</v>
      </c>
      <c r="G219" s="38"/>
      <c r="H219" s="58">
        <v>2700</v>
      </c>
      <c r="I219" s="58">
        <v>2700</v>
      </c>
      <c r="J219" s="58">
        <v>2700</v>
      </c>
    </row>
    <row r="220" spans="1:10" ht="16.5" customHeight="1">
      <c r="A220" s="55" t="s">
        <v>37</v>
      </c>
      <c r="B220" s="37" t="s">
        <v>21</v>
      </c>
      <c r="C220" s="38" t="s">
        <v>145</v>
      </c>
      <c r="D220" s="38" t="s">
        <v>22</v>
      </c>
      <c r="E220" s="39" t="s">
        <v>157</v>
      </c>
      <c r="F220" s="38" t="s">
        <v>60</v>
      </c>
      <c r="G220" s="38" t="s">
        <v>38</v>
      </c>
      <c r="H220" s="58">
        <v>2700</v>
      </c>
      <c r="I220" s="58">
        <v>2700</v>
      </c>
      <c r="J220" s="58">
        <v>2700</v>
      </c>
    </row>
    <row r="221" spans="1:10" ht="17.25" customHeight="1">
      <c r="A221" s="36" t="s">
        <v>61</v>
      </c>
      <c r="B221" s="37" t="s">
        <v>21</v>
      </c>
      <c r="C221" s="38" t="s">
        <v>145</v>
      </c>
      <c r="D221" s="38" t="s">
        <v>22</v>
      </c>
      <c r="E221" s="39" t="s">
        <v>157</v>
      </c>
      <c r="F221" s="38" t="s">
        <v>60</v>
      </c>
      <c r="G221" s="38" t="s">
        <v>62</v>
      </c>
      <c r="H221" s="58">
        <v>2700</v>
      </c>
      <c r="I221" s="58">
        <v>2700</v>
      </c>
      <c r="J221" s="58">
        <v>2700</v>
      </c>
    </row>
    <row r="222" spans="1:10" ht="17.25" customHeight="1">
      <c r="A222" s="50" t="s">
        <v>158</v>
      </c>
      <c r="B222" s="46" t="s">
        <v>21</v>
      </c>
      <c r="C222" s="77" t="s">
        <v>145</v>
      </c>
      <c r="D222" s="77" t="s">
        <v>22</v>
      </c>
      <c r="E222" s="78" t="s">
        <v>157</v>
      </c>
      <c r="F222" s="77" t="s">
        <v>60</v>
      </c>
      <c r="G222" s="77" t="s">
        <v>68</v>
      </c>
      <c r="H222" s="59">
        <v>2700</v>
      </c>
      <c r="I222" s="59">
        <v>2700</v>
      </c>
      <c r="J222" s="59">
        <v>2700</v>
      </c>
    </row>
    <row r="223" spans="1:10" ht="20.25" customHeight="1">
      <c r="A223" s="55" t="s">
        <v>83</v>
      </c>
      <c r="B223" s="37" t="s">
        <v>21</v>
      </c>
      <c r="C223" s="38" t="s">
        <v>145</v>
      </c>
      <c r="D223" s="38" t="s">
        <v>22</v>
      </c>
      <c r="E223" s="39" t="s">
        <v>157</v>
      </c>
      <c r="F223" s="41" t="s">
        <v>84</v>
      </c>
      <c r="G223" s="41" t="s">
        <v>150</v>
      </c>
      <c r="H223" s="40">
        <v>2000</v>
      </c>
      <c r="I223" s="40">
        <v>2000</v>
      </c>
      <c r="J223" s="40">
        <v>2000</v>
      </c>
    </row>
    <row r="224" spans="1:10" ht="24" customHeight="1">
      <c r="A224" s="55" t="s">
        <v>85</v>
      </c>
      <c r="B224" s="37" t="s">
        <v>21</v>
      </c>
      <c r="C224" s="38" t="s">
        <v>145</v>
      </c>
      <c r="D224" s="38" t="s">
        <v>22</v>
      </c>
      <c r="E224" s="39" t="s">
        <v>157</v>
      </c>
      <c r="F224" s="41" t="s">
        <v>86</v>
      </c>
      <c r="G224" s="41" t="s">
        <v>150</v>
      </c>
      <c r="H224" s="40">
        <v>2000</v>
      </c>
      <c r="I224" s="40">
        <v>2000</v>
      </c>
      <c r="J224" s="40">
        <v>2000</v>
      </c>
    </row>
    <row r="225" spans="1:10" ht="21.75" customHeight="1">
      <c r="A225" s="55" t="s">
        <v>87</v>
      </c>
      <c r="B225" s="37" t="s">
        <v>21</v>
      </c>
      <c r="C225" s="38" t="s">
        <v>145</v>
      </c>
      <c r="D225" s="38" t="s">
        <v>22</v>
      </c>
      <c r="E225" s="39" t="s">
        <v>157</v>
      </c>
      <c r="F225" s="41" t="s">
        <v>88</v>
      </c>
      <c r="G225" s="41" t="s">
        <v>38</v>
      </c>
      <c r="H225" s="40">
        <v>2000</v>
      </c>
      <c r="I225" s="40">
        <v>2000</v>
      </c>
      <c r="J225" s="40">
        <v>2000</v>
      </c>
    </row>
    <row r="226" spans="1:10" ht="22.5" customHeight="1">
      <c r="A226" s="55" t="s">
        <v>89</v>
      </c>
      <c r="B226" s="37" t="s">
        <v>21</v>
      </c>
      <c r="C226" s="38" t="s">
        <v>145</v>
      </c>
      <c r="D226" s="38" t="s">
        <v>22</v>
      </c>
      <c r="E226" s="39" t="s">
        <v>157</v>
      </c>
      <c r="F226" s="41" t="s">
        <v>88</v>
      </c>
      <c r="G226" s="41" t="s">
        <v>90</v>
      </c>
      <c r="H226" s="40">
        <v>2000</v>
      </c>
      <c r="I226" s="40">
        <v>2000</v>
      </c>
      <c r="J226" s="40">
        <v>2000</v>
      </c>
    </row>
    <row r="227" spans="1:10" ht="23.25" customHeight="1">
      <c r="A227" s="110" t="s">
        <v>91</v>
      </c>
      <c r="B227" s="37" t="s">
        <v>21</v>
      </c>
      <c r="C227" s="38" t="s">
        <v>145</v>
      </c>
      <c r="D227" s="38" t="s">
        <v>22</v>
      </c>
      <c r="E227" s="39" t="s">
        <v>157</v>
      </c>
      <c r="F227" s="41" t="s">
        <v>88</v>
      </c>
      <c r="G227" s="41" t="s">
        <v>92</v>
      </c>
      <c r="H227" s="40">
        <v>2000</v>
      </c>
      <c r="I227" s="40">
        <v>2000</v>
      </c>
      <c r="J227" s="40">
        <v>2000</v>
      </c>
    </row>
    <row r="228" spans="1:10" ht="18.75" customHeight="1">
      <c r="A228" s="111"/>
      <c r="B228" s="46"/>
      <c r="C228" s="77"/>
      <c r="D228" s="77"/>
      <c r="E228" s="77"/>
      <c r="F228" s="77"/>
      <c r="G228" s="77"/>
      <c r="H228" s="48"/>
      <c r="I228" s="48"/>
      <c r="J228" s="48"/>
    </row>
    <row r="229" spans="1:10" ht="21" customHeight="1">
      <c r="A229" s="87" t="s">
        <v>159</v>
      </c>
      <c r="B229" s="31" t="s">
        <v>21</v>
      </c>
      <c r="C229" s="34" t="s">
        <v>145</v>
      </c>
      <c r="D229" s="34" t="s">
        <v>117</v>
      </c>
      <c r="E229" s="38"/>
      <c r="F229" s="38"/>
      <c r="G229" s="38"/>
      <c r="H229" s="96">
        <f>H246+H230</f>
        <v>2301656.9300000002</v>
      </c>
      <c r="I229" s="96">
        <f>I246+I230</f>
        <v>2301656.9300000002</v>
      </c>
      <c r="J229" s="96">
        <f>J246+J230</f>
        <v>2301656.9300000002</v>
      </c>
    </row>
    <row r="230" spans="1:10" ht="35.25" customHeight="1">
      <c r="A230" s="207" t="s">
        <v>259</v>
      </c>
      <c r="B230" s="208" t="s">
        <v>21</v>
      </c>
      <c r="C230" s="209" t="s">
        <v>145</v>
      </c>
      <c r="D230" s="209" t="s">
        <v>117</v>
      </c>
      <c r="E230" s="210" t="s">
        <v>260</v>
      </c>
      <c r="F230" s="209"/>
      <c r="G230" s="209"/>
      <c r="H230" s="211">
        <f>H231</f>
        <v>69360.929999999993</v>
      </c>
      <c r="I230" s="211">
        <f>I231</f>
        <v>69360.929999999993</v>
      </c>
      <c r="J230" s="211">
        <f>J231</f>
        <v>69360.929999999993</v>
      </c>
    </row>
    <row r="231" spans="1:10" ht="49.5" customHeight="1">
      <c r="A231" s="198" t="s">
        <v>261</v>
      </c>
      <c r="B231" s="199" t="s">
        <v>21</v>
      </c>
      <c r="C231" s="200" t="s">
        <v>145</v>
      </c>
      <c r="D231" s="200" t="s">
        <v>117</v>
      </c>
      <c r="E231" s="201" t="s">
        <v>262</v>
      </c>
      <c r="F231" s="200"/>
      <c r="G231" s="200"/>
      <c r="H231" s="205">
        <f>H232+H239</f>
        <v>69360.929999999993</v>
      </c>
      <c r="I231" s="205">
        <f>I232+I239</f>
        <v>69360.929999999993</v>
      </c>
      <c r="J231" s="205">
        <f>J232+J239</f>
        <v>69360.929999999993</v>
      </c>
    </row>
    <row r="232" spans="1:10" ht="58.5" customHeight="1">
      <c r="A232" s="203" t="s">
        <v>267</v>
      </c>
      <c r="B232" s="199" t="s">
        <v>21</v>
      </c>
      <c r="C232" s="200" t="s">
        <v>145</v>
      </c>
      <c r="D232" s="200" t="s">
        <v>117</v>
      </c>
      <c r="E232" s="201" t="s">
        <v>269</v>
      </c>
      <c r="F232" s="200"/>
      <c r="G232" s="200"/>
      <c r="H232" s="205">
        <f t="shared" ref="H232:J236" si="13">H233</f>
        <v>54613.99</v>
      </c>
      <c r="I232" s="205">
        <f t="shared" si="13"/>
        <v>54613.99</v>
      </c>
      <c r="J232" s="205">
        <f t="shared" si="13"/>
        <v>54613.99</v>
      </c>
    </row>
    <row r="233" spans="1:10" ht="21" customHeight="1">
      <c r="A233" s="203" t="s">
        <v>263</v>
      </c>
      <c r="B233" s="199" t="s">
        <v>21</v>
      </c>
      <c r="C233" s="200" t="s">
        <v>145</v>
      </c>
      <c r="D233" s="200" t="s">
        <v>117</v>
      </c>
      <c r="E233" s="201" t="s">
        <v>269</v>
      </c>
      <c r="F233" s="200" t="s">
        <v>160</v>
      </c>
      <c r="G233" s="200"/>
      <c r="H233" s="205">
        <f>H234</f>
        <v>54613.99</v>
      </c>
      <c r="I233" s="205">
        <f>I234</f>
        <v>54613.99</v>
      </c>
      <c r="J233" s="205">
        <f>J234</f>
        <v>54613.99</v>
      </c>
    </row>
    <row r="234" spans="1:10" ht="21" customHeight="1">
      <c r="A234" s="203" t="s">
        <v>264</v>
      </c>
      <c r="B234" s="199" t="s">
        <v>21</v>
      </c>
      <c r="C234" s="200" t="s">
        <v>145</v>
      </c>
      <c r="D234" s="200" t="s">
        <v>117</v>
      </c>
      <c r="E234" s="201" t="s">
        <v>269</v>
      </c>
      <c r="F234" s="200" t="s">
        <v>161</v>
      </c>
      <c r="G234" s="200"/>
      <c r="H234" s="205">
        <f t="shared" si="13"/>
        <v>54613.99</v>
      </c>
      <c r="I234" s="205">
        <f t="shared" si="13"/>
        <v>54613.99</v>
      </c>
      <c r="J234" s="205">
        <f t="shared" si="13"/>
        <v>54613.99</v>
      </c>
    </row>
    <row r="235" spans="1:10" ht="21" customHeight="1">
      <c r="A235" s="198" t="s">
        <v>265</v>
      </c>
      <c r="B235" s="199" t="s">
        <v>21</v>
      </c>
      <c r="C235" s="200" t="s">
        <v>145</v>
      </c>
      <c r="D235" s="200" t="s">
        <v>117</v>
      </c>
      <c r="E235" s="201" t="s">
        <v>269</v>
      </c>
      <c r="F235" s="200" t="s">
        <v>161</v>
      </c>
      <c r="G235" s="200" t="s">
        <v>38</v>
      </c>
      <c r="H235" s="205">
        <f t="shared" si="13"/>
        <v>54613.99</v>
      </c>
      <c r="I235" s="205">
        <f t="shared" si="13"/>
        <v>54613.99</v>
      </c>
      <c r="J235" s="205">
        <f t="shared" si="13"/>
        <v>54613.99</v>
      </c>
    </row>
    <row r="236" spans="1:10" ht="21" customHeight="1">
      <c r="A236" s="204" t="s">
        <v>218</v>
      </c>
      <c r="B236" s="199" t="s">
        <v>21</v>
      </c>
      <c r="C236" s="200" t="s">
        <v>145</v>
      </c>
      <c r="D236" s="200" t="s">
        <v>117</v>
      </c>
      <c r="E236" s="201" t="s">
        <v>269</v>
      </c>
      <c r="F236" s="200" t="s">
        <v>161</v>
      </c>
      <c r="G236" s="200" t="s">
        <v>162</v>
      </c>
      <c r="H236" s="205">
        <f>H237</f>
        <v>54613.99</v>
      </c>
      <c r="I236" s="205">
        <f t="shared" si="13"/>
        <v>54613.99</v>
      </c>
      <c r="J236" s="205">
        <f t="shared" si="13"/>
        <v>54613.99</v>
      </c>
    </row>
    <row r="237" spans="1:10" ht="28.5" customHeight="1">
      <c r="A237" s="198" t="s">
        <v>266</v>
      </c>
      <c r="B237" s="199" t="s">
        <v>21</v>
      </c>
      <c r="C237" s="200" t="s">
        <v>145</v>
      </c>
      <c r="D237" s="200" t="s">
        <v>117</v>
      </c>
      <c r="E237" s="201" t="s">
        <v>269</v>
      </c>
      <c r="F237" s="200" t="s">
        <v>161</v>
      </c>
      <c r="G237" s="200" t="s">
        <v>163</v>
      </c>
      <c r="H237" s="205">
        <v>54613.99</v>
      </c>
      <c r="I237" s="205">
        <f>H237</f>
        <v>54613.99</v>
      </c>
      <c r="J237" s="205">
        <f>I237</f>
        <v>54613.99</v>
      </c>
    </row>
    <row r="238" spans="1:10" ht="6.75" customHeight="1">
      <c r="A238" s="198"/>
      <c r="B238" s="199"/>
      <c r="C238" s="200"/>
      <c r="D238" s="200"/>
      <c r="E238" s="201"/>
      <c r="F238" s="200"/>
      <c r="G238" s="200"/>
      <c r="H238" s="202"/>
      <c r="I238" s="202"/>
      <c r="J238" s="202"/>
    </row>
    <row r="239" spans="1:10" ht="63" customHeight="1">
      <c r="A239" s="203" t="s">
        <v>268</v>
      </c>
      <c r="B239" s="199" t="s">
        <v>21</v>
      </c>
      <c r="C239" s="200" t="s">
        <v>145</v>
      </c>
      <c r="D239" s="200" t="s">
        <v>117</v>
      </c>
      <c r="E239" s="201" t="s">
        <v>270</v>
      </c>
      <c r="F239" s="200"/>
      <c r="G239" s="200"/>
      <c r="H239" s="205">
        <f t="shared" ref="H239:J239" si="14">H240</f>
        <v>14746.94</v>
      </c>
      <c r="I239" s="205">
        <f t="shared" si="14"/>
        <v>14746.94</v>
      </c>
      <c r="J239" s="205">
        <f t="shared" si="14"/>
        <v>14746.94</v>
      </c>
    </row>
    <row r="240" spans="1:10" ht="21" customHeight="1">
      <c r="A240" s="203" t="s">
        <v>263</v>
      </c>
      <c r="B240" s="199" t="s">
        <v>21</v>
      </c>
      <c r="C240" s="200" t="s">
        <v>145</v>
      </c>
      <c r="D240" s="200" t="s">
        <v>117</v>
      </c>
      <c r="E240" s="201" t="s">
        <v>270</v>
      </c>
      <c r="F240" s="200" t="s">
        <v>160</v>
      </c>
      <c r="G240" s="200"/>
      <c r="H240" s="205">
        <f>H241</f>
        <v>14746.94</v>
      </c>
      <c r="I240" s="205">
        <f>I241</f>
        <v>14746.94</v>
      </c>
      <c r="J240" s="205">
        <f>J241</f>
        <v>14746.94</v>
      </c>
    </row>
    <row r="241" spans="1:10" ht="21" customHeight="1">
      <c r="A241" s="203" t="s">
        <v>264</v>
      </c>
      <c r="B241" s="199" t="s">
        <v>21</v>
      </c>
      <c r="C241" s="200" t="s">
        <v>145</v>
      </c>
      <c r="D241" s="200" t="s">
        <v>117</v>
      </c>
      <c r="E241" s="201" t="s">
        <v>270</v>
      </c>
      <c r="F241" s="200" t="s">
        <v>161</v>
      </c>
      <c r="G241" s="200"/>
      <c r="H241" s="205">
        <f t="shared" ref="H241:J243" si="15">H242</f>
        <v>14746.94</v>
      </c>
      <c r="I241" s="205">
        <f t="shared" si="15"/>
        <v>14746.94</v>
      </c>
      <c r="J241" s="205">
        <f t="shared" si="15"/>
        <v>14746.94</v>
      </c>
    </row>
    <row r="242" spans="1:10" ht="21" customHeight="1">
      <c r="A242" s="198" t="s">
        <v>265</v>
      </c>
      <c r="B242" s="199" t="s">
        <v>21</v>
      </c>
      <c r="C242" s="200" t="s">
        <v>145</v>
      </c>
      <c r="D242" s="200" t="s">
        <v>117</v>
      </c>
      <c r="E242" s="201" t="s">
        <v>270</v>
      </c>
      <c r="F242" s="200" t="s">
        <v>161</v>
      </c>
      <c r="G242" s="200" t="s">
        <v>38</v>
      </c>
      <c r="H242" s="205">
        <f t="shared" si="15"/>
        <v>14746.94</v>
      </c>
      <c r="I242" s="205">
        <f t="shared" si="15"/>
        <v>14746.94</v>
      </c>
      <c r="J242" s="205">
        <f t="shared" si="15"/>
        <v>14746.94</v>
      </c>
    </row>
    <row r="243" spans="1:10" ht="16.5" customHeight="1">
      <c r="A243" s="204" t="s">
        <v>218</v>
      </c>
      <c r="B243" s="199" t="s">
        <v>21</v>
      </c>
      <c r="C243" s="200" t="s">
        <v>145</v>
      </c>
      <c r="D243" s="200" t="s">
        <v>117</v>
      </c>
      <c r="E243" s="201" t="s">
        <v>270</v>
      </c>
      <c r="F243" s="200" t="s">
        <v>161</v>
      </c>
      <c r="G243" s="200" t="s">
        <v>162</v>
      </c>
      <c r="H243" s="205">
        <f t="shared" si="15"/>
        <v>14746.94</v>
      </c>
      <c r="I243" s="205">
        <f t="shared" si="15"/>
        <v>14746.94</v>
      </c>
      <c r="J243" s="205">
        <f t="shared" si="15"/>
        <v>14746.94</v>
      </c>
    </row>
    <row r="244" spans="1:10" ht="37.5" customHeight="1">
      <c r="A244" s="190" t="s">
        <v>266</v>
      </c>
      <c r="B244" s="191" t="s">
        <v>21</v>
      </c>
      <c r="C244" s="192" t="s">
        <v>145</v>
      </c>
      <c r="D244" s="192" t="s">
        <v>117</v>
      </c>
      <c r="E244" s="206" t="s">
        <v>270</v>
      </c>
      <c r="F244" s="192" t="s">
        <v>161</v>
      </c>
      <c r="G244" s="192" t="s">
        <v>163</v>
      </c>
      <c r="H244" s="194">
        <v>14746.94</v>
      </c>
      <c r="I244" s="194">
        <f>H244</f>
        <v>14746.94</v>
      </c>
      <c r="J244" s="194">
        <f>I244</f>
        <v>14746.94</v>
      </c>
    </row>
    <row r="245" spans="1:10" ht="12.75" customHeight="1">
      <c r="A245" s="87"/>
      <c r="B245" s="31"/>
      <c r="C245" s="34"/>
      <c r="D245" s="34"/>
      <c r="E245" s="38"/>
      <c r="F245" s="38"/>
      <c r="G245" s="38"/>
      <c r="H245" s="96"/>
      <c r="I245" s="96"/>
      <c r="J245" s="114"/>
    </row>
    <row r="246" spans="1:10" ht="65.25" customHeight="1">
      <c r="A246" s="65" t="s">
        <v>164</v>
      </c>
      <c r="B246" s="31" t="s">
        <v>21</v>
      </c>
      <c r="C246" s="34" t="s">
        <v>145</v>
      </c>
      <c r="D246" s="34" t="s">
        <v>117</v>
      </c>
      <c r="E246" s="107" t="s">
        <v>225</v>
      </c>
      <c r="F246" s="34"/>
      <c r="G246" s="70"/>
      <c r="H246" s="71">
        <f>H247+H255</f>
        <v>2232296</v>
      </c>
      <c r="I246" s="71">
        <v>2232296</v>
      </c>
      <c r="J246" s="71">
        <v>2232296</v>
      </c>
    </row>
    <row r="247" spans="1:10" ht="93" customHeight="1">
      <c r="A247" s="65" t="s">
        <v>166</v>
      </c>
      <c r="B247" s="37" t="s">
        <v>21</v>
      </c>
      <c r="C247" s="38" t="s">
        <v>145</v>
      </c>
      <c r="D247" s="38" t="s">
        <v>117</v>
      </c>
      <c r="E247" s="39" t="s">
        <v>165</v>
      </c>
      <c r="F247" s="38" t="s">
        <v>38</v>
      </c>
      <c r="G247" s="38"/>
      <c r="H247" s="40">
        <v>1599896</v>
      </c>
      <c r="I247" s="40">
        <v>1599896</v>
      </c>
      <c r="J247" s="40">
        <v>1599896</v>
      </c>
    </row>
    <row r="248" spans="1:10" ht="31.5" customHeight="1">
      <c r="A248" s="74" t="s">
        <v>57</v>
      </c>
      <c r="B248" s="37" t="s">
        <v>21</v>
      </c>
      <c r="C248" s="38" t="s">
        <v>145</v>
      </c>
      <c r="D248" s="38" t="s">
        <v>117</v>
      </c>
      <c r="E248" s="39" t="s">
        <v>165</v>
      </c>
      <c r="F248" s="38" t="s">
        <v>58</v>
      </c>
      <c r="G248" s="38"/>
      <c r="H248" s="40">
        <v>1599896</v>
      </c>
      <c r="I248" s="40">
        <v>1599896</v>
      </c>
      <c r="J248" s="40">
        <v>1599896</v>
      </c>
    </row>
    <row r="249" spans="1:10" ht="18.75" customHeight="1">
      <c r="A249" s="36" t="s">
        <v>59</v>
      </c>
      <c r="B249" s="37" t="s">
        <v>21</v>
      </c>
      <c r="C249" s="38" t="s">
        <v>145</v>
      </c>
      <c r="D249" s="38" t="s">
        <v>117</v>
      </c>
      <c r="E249" s="39" t="s">
        <v>165</v>
      </c>
      <c r="F249" s="38" t="s">
        <v>60</v>
      </c>
      <c r="G249" s="38"/>
      <c r="H249" s="40">
        <v>1599896</v>
      </c>
      <c r="I249" s="40">
        <v>1599896</v>
      </c>
      <c r="J249" s="40">
        <v>1599896</v>
      </c>
    </row>
    <row r="250" spans="1:10" ht="18.75" customHeight="1">
      <c r="A250" s="55" t="s">
        <v>37</v>
      </c>
      <c r="B250" s="37" t="s">
        <v>21</v>
      </c>
      <c r="C250" s="38" t="s">
        <v>145</v>
      </c>
      <c r="D250" s="38" t="s">
        <v>117</v>
      </c>
      <c r="E250" s="39" t="s">
        <v>165</v>
      </c>
      <c r="F250" s="38" t="s">
        <v>60</v>
      </c>
      <c r="G250" s="38" t="s">
        <v>38</v>
      </c>
      <c r="H250" s="40">
        <v>1599896</v>
      </c>
      <c r="I250" s="40">
        <v>1599896</v>
      </c>
      <c r="J250" s="40">
        <v>1599896</v>
      </c>
    </row>
    <row r="251" spans="1:10" ht="22.5" customHeight="1">
      <c r="A251" s="36" t="s">
        <v>61</v>
      </c>
      <c r="B251" s="37" t="s">
        <v>21</v>
      </c>
      <c r="C251" s="38" t="s">
        <v>145</v>
      </c>
      <c r="D251" s="38" t="s">
        <v>117</v>
      </c>
      <c r="E251" s="39" t="s">
        <v>165</v>
      </c>
      <c r="F251" s="38" t="s">
        <v>60</v>
      </c>
      <c r="G251" s="38" t="s">
        <v>62</v>
      </c>
      <c r="H251" s="40">
        <f>H252+H253</f>
        <v>1599896</v>
      </c>
      <c r="I251" s="40">
        <v>1599896</v>
      </c>
      <c r="J251" s="40">
        <v>1599896</v>
      </c>
    </row>
    <row r="252" spans="1:10" ht="18.75" customHeight="1">
      <c r="A252" s="50" t="s">
        <v>67</v>
      </c>
      <c r="B252" s="46" t="s">
        <v>21</v>
      </c>
      <c r="C252" s="77" t="s">
        <v>145</v>
      </c>
      <c r="D252" s="77" t="s">
        <v>117</v>
      </c>
      <c r="E252" s="78" t="s">
        <v>165</v>
      </c>
      <c r="F252" s="77" t="s">
        <v>60</v>
      </c>
      <c r="G252" s="77" t="s">
        <v>68</v>
      </c>
      <c r="H252" s="48">
        <v>1249896</v>
      </c>
      <c r="I252" s="48">
        <v>1249896</v>
      </c>
      <c r="J252" s="48">
        <v>1249896</v>
      </c>
    </row>
    <row r="253" spans="1:10" ht="16.5" customHeight="1">
      <c r="A253" s="50" t="s">
        <v>69</v>
      </c>
      <c r="B253" s="46" t="s">
        <v>21</v>
      </c>
      <c r="C253" s="77" t="s">
        <v>145</v>
      </c>
      <c r="D253" s="77" t="s">
        <v>117</v>
      </c>
      <c r="E253" s="78" t="s">
        <v>165</v>
      </c>
      <c r="F253" s="77" t="s">
        <v>60</v>
      </c>
      <c r="G253" s="80">
        <v>226</v>
      </c>
      <c r="H253" s="81">
        <v>350000</v>
      </c>
      <c r="I253" s="81">
        <v>350000</v>
      </c>
      <c r="J253" s="81">
        <v>350000</v>
      </c>
    </row>
    <row r="254" spans="1:10" ht="9.75" customHeight="1">
      <c r="A254" s="50"/>
      <c r="B254" s="46"/>
      <c r="C254" s="77"/>
      <c r="D254" s="77"/>
      <c r="E254" s="78"/>
      <c r="F254" s="77"/>
      <c r="G254" s="80"/>
      <c r="H254" s="81"/>
      <c r="I254" s="81"/>
      <c r="J254" s="81"/>
    </row>
    <row r="255" spans="1:10" ht="94.5" customHeight="1">
      <c r="A255" s="83" t="s">
        <v>167</v>
      </c>
      <c r="B255" s="84" t="s">
        <v>21</v>
      </c>
      <c r="C255" s="115" t="s">
        <v>145</v>
      </c>
      <c r="D255" s="115" t="s">
        <v>117</v>
      </c>
      <c r="E255" s="116" t="s">
        <v>168</v>
      </c>
      <c r="F255" s="115"/>
      <c r="G255" s="117"/>
      <c r="H255" s="118">
        <v>632400</v>
      </c>
      <c r="I255" s="118">
        <v>632400</v>
      </c>
      <c r="J255" s="118">
        <v>632400</v>
      </c>
    </row>
    <row r="256" spans="1:10" ht="16.5" customHeight="1">
      <c r="A256" s="50" t="s">
        <v>56</v>
      </c>
      <c r="B256" s="46" t="s">
        <v>21</v>
      </c>
      <c r="C256" s="77" t="s">
        <v>145</v>
      </c>
      <c r="D256" s="77" t="s">
        <v>117</v>
      </c>
      <c r="E256" s="78" t="s">
        <v>168</v>
      </c>
      <c r="F256" s="77" t="s">
        <v>38</v>
      </c>
      <c r="G256" s="80"/>
      <c r="H256" s="81">
        <v>632400</v>
      </c>
      <c r="I256" s="81">
        <v>632400</v>
      </c>
      <c r="J256" s="81">
        <v>632400</v>
      </c>
    </row>
    <row r="257" spans="1:10" ht="16.5" customHeight="1">
      <c r="A257" s="50" t="s">
        <v>57</v>
      </c>
      <c r="B257" s="46" t="s">
        <v>21</v>
      </c>
      <c r="C257" s="77" t="s">
        <v>145</v>
      </c>
      <c r="D257" s="77" t="s">
        <v>117</v>
      </c>
      <c r="E257" s="78" t="s">
        <v>168</v>
      </c>
      <c r="F257" s="77" t="s">
        <v>58</v>
      </c>
      <c r="G257" s="80"/>
      <c r="H257" s="81">
        <v>632400</v>
      </c>
      <c r="I257" s="81">
        <v>632400</v>
      </c>
      <c r="J257" s="81">
        <v>632400</v>
      </c>
    </row>
    <row r="258" spans="1:10" ht="16.5" customHeight="1">
      <c r="A258" s="50" t="s">
        <v>59</v>
      </c>
      <c r="B258" s="46" t="s">
        <v>21</v>
      </c>
      <c r="C258" s="77" t="s">
        <v>145</v>
      </c>
      <c r="D258" s="77" t="s">
        <v>117</v>
      </c>
      <c r="E258" s="78" t="s">
        <v>168</v>
      </c>
      <c r="F258" s="77" t="s">
        <v>60</v>
      </c>
      <c r="G258" s="80"/>
      <c r="H258" s="81">
        <v>632400</v>
      </c>
      <c r="I258" s="81">
        <v>632400</v>
      </c>
      <c r="J258" s="81">
        <v>632400</v>
      </c>
    </row>
    <row r="259" spans="1:10" ht="16.5" customHeight="1">
      <c r="A259" s="50" t="s">
        <v>37</v>
      </c>
      <c r="B259" s="46" t="s">
        <v>21</v>
      </c>
      <c r="C259" s="77" t="s">
        <v>145</v>
      </c>
      <c r="D259" s="77" t="s">
        <v>117</v>
      </c>
      <c r="E259" s="78" t="s">
        <v>168</v>
      </c>
      <c r="F259" s="77" t="s">
        <v>60</v>
      </c>
      <c r="G259" s="80">
        <v>200</v>
      </c>
      <c r="H259" s="81">
        <v>632400</v>
      </c>
      <c r="I259" s="81">
        <v>632400</v>
      </c>
      <c r="J259" s="81">
        <v>632400</v>
      </c>
    </row>
    <row r="260" spans="1:10" ht="16.5" customHeight="1">
      <c r="A260" s="50" t="s">
        <v>61</v>
      </c>
      <c r="B260" s="46" t="s">
        <v>21</v>
      </c>
      <c r="C260" s="77" t="s">
        <v>145</v>
      </c>
      <c r="D260" s="77" t="s">
        <v>117</v>
      </c>
      <c r="E260" s="78" t="s">
        <v>168</v>
      </c>
      <c r="F260" s="77" t="s">
        <v>60</v>
      </c>
      <c r="G260" s="80">
        <v>220</v>
      </c>
      <c r="H260" s="81">
        <v>632400</v>
      </c>
      <c r="I260" s="81">
        <v>632400</v>
      </c>
      <c r="J260" s="81">
        <v>632400</v>
      </c>
    </row>
    <row r="261" spans="1:10" ht="16.5" customHeight="1">
      <c r="A261" s="50" t="s">
        <v>67</v>
      </c>
      <c r="B261" s="46" t="s">
        <v>21</v>
      </c>
      <c r="C261" s="77" t="s">
        <v>145</v>
      </c>
      <c r="D261" s="77" t="s">
        <v>117</v>
      </c>
      <c r="E261" s="78" t="s">
        <v>168</v>
      </c>
      <c r="F261" s="77" t="s">
        <v>60</v>
      </c>
      <c r="G261" s="80">
        <v>225</v>
      </c>
      <c r="H261" s="81">
        <v>620000</v>
      </c>
      <c r="I261" s="81">
        <v>620000</v>
      </c>
      <c r="J261" s="81">
        <v>620000</v>
      </c>
    </row>
    <row r="262" spans="1:10" ht="16.5" customHeight="1">
      <c r="A262" s="50" t="s">
        <v>69</v>
      </c>
      <c r="B262" s="46" t="s">
        <v>21</v>
      </c>
      <c r="C262" s="77" t="s">
        <v>145</v>
      </c>
      <c r="D262" s="77" t="s">
        <v>117</v>
      </c>
      <c r="E262" s="78" t="s">
        <v>168</v>
      </c>
      <c r="F262" s="77" t="s">
        <v>60</v>
      </c>
      <c r="G262" s="80">
        <v>226</v>
      </c>
      <c r="H262" s="81">
        <v>12400</v>
      </c>
      <c r="I262" s="81">
        <v>12400</v>
      </c>
      <c r="J262" s="81">
        <v>12400</v>
      </c>
    </row>
    <row r="263" spans="1:10" ht="12" customHeight="1">
      <c r="A263" s="55"/>
      <c r="B263" s="37"/>
      <c r="C263" s="38"/>
      <c r="D263" s="38"/>
      <c r="E263" s="39"/>
      <c r="F263" s="38"/>
      <c r="G263" s="75"/>
      <c r="H263" s="76"/>
      <c r="I263" s="76"/>
      <c r="J263" s="76"/>
    </row>
    <row r="264" spans="1:10" ht="23.25" customHeight="1">
      <c r="A264" s="33" t="s">
        <v>169</v>
      </c>
      <c r="B264" s="31" t="s">
        <v>21</v>
      </c>
      <c r="C264" s="34" t="s">
        <v>145</v>
      </c>
      <c r="D264" s="34" t="s">
        <v>119</v>
      </c>
      <c r="E264" s="34"/>
      <c r="F264" s="34"/>
      <c r="G264" s="34"/>
      <c r="H264" s="96">
        <f>H265+H276+H303</f>
        <v>8510261.2899999991</v>
      </c>
      <c r="I264" s="96">
        <f>I265+I276+I303</f>
        <v>8510261.2899999991</v>
      </c>
      <c r="J264" s="96">
        <f>J265+J276+J303</f>
        <v>8510261.2899999991</v>
      </c>
    </row>
    <row r="265" spans="1:10" ht="66.75" customHeight="1">
      <c r="A265" s="33" t="s">
        <v>170</v>
      </c>
      <c r="B265" s="31" t="s">
        <v>21</v>
      </c>
      <c r="C265" s="34" t="s">
        <v>145</v>
      </c>
      <c r="D265" s="34" t="s">
        <v>119</v>
      </c>
      <c r="E265" s="34" t="s">
        <v>171</v>
      </c>
      <c r="F265" s="34"/>
      <c r="G265" s="34"/>
      <c r="H265" s="35">
        <v>500000</v>
      </c>
      <c r="I265" s="35">
        <v>500000</v>
      </c>
      <c r="J265" s="35">
        <v>500000</v>
      </c>
    </row>
    <row r="266" spans="1:10" ht="30" customHeight="1">
      <c r="A266" s="72" t="s">
        <v>56</v>
      </c>
      <c r="B266" s="37" t="s">
        <v>21</v>
      </c>
      <c r="C266" s="38" t="s">
        <v>145</v>
      </c>
      <c r="D266" s="38" t="s">
        <v>119</v>
      </c>
      <c r="E266" s="38" t="s">
        <v>171</v>
      </c>
      <c r="F266" s="38" t="s">
        <v>38</v>
      </c>
      <c r="G266" s="38"/>
      <c r="H266" s="40">
        <v>500000</v>
      </c>
      <c r="I266" s="40">
        <v>500000</v>
      </c>
      <c r="J266" s="40">
        <v>500000</v>
      </c>
    </row>
    <row r="267" spans="1:10" ht="33" customHeight="1">
      <c r="A267" s="74" t="s">
        <v>57</v>
      </c>
      <c r="B267" s="37" t="s">
        <v>21</v>
      </c>
      <c r="C267" s="38" t="s">
        <v>145</v>
      </c>
      <c r="D267" s="38" t="s">
        <v>119</v>
      </c>
      <c r="E267" s="38" t="s">
        <v>171</v>
      </c>
      <c r="F267" s="38" t="s">
        <v>58</v>
      </c>
      <c r="G267" s="38"/>
      <c r="H267" s="40">
        <v>500000</v>
      </c>
      <c r="I267" s="40">
        <v>500000</v>
      </c>
      <c r="J267" s="40">
        <v>500000</v>
      </c>
    </row>
    <row r="268" spans="1:10" ht="19.5" customHeight="1">
      <c r="A268" s="36" t="s">
        <v>59</v>
      </c>
      <c r="B268" s="37" t="s">
        <v>21</v>
      </c>
      <c r="C268" s="38" t="s">
        <v>145</v>
      </c>
      <c r="D268" s="38" t="s">
        <v>119</v>
      </c>
      <c r="E268" s="38" t="s">
        <v>171</v>
      </c>
      <c r="F268" s="38" t="s">
        <v>60</v>
      </c>
      <c r="G268" s="38"/>
      <c r="H268" s="40">
        <f>H269+H273</f>
        <v>500000</v>
      </c>
      <c r="I268" s="40">
        <f>I269+I273</f>
        <v>500000</v>
      </c>
      <c r="J268" s="40">
        <f>J269+J273</f>
        <v>500000</v>
      </c>
    </row>
    <row r="269" spans="1:10" ht="24" customHeight="1">
      <c r="A269" s="55" t="s">
        <v>37</v>
      </c>
      <c r="B269" s="37" t="s">
        <v>21</v>
      </c>
      <c r="C269" s="38" t="s">
        <v>145</v>
      </c>
      <c r="D269" s="38" t="s">
        <v>119</v>
      </c>
      <c r="E269" s="38" t="s">
        <v>171</v>
      </c>
      <c r="F269" s="38" t="s">
        <v>60</v>
      </c>
      <c r="G269" s="38" t="s">
        <v>38</v>
      </c>
      <c r="H269" s="40">
        <f>H270</f>
        <v>375000</v>
      </c>
      <c r="I269" s="40">
        <f>I270</f>
        <v>375000</v>
      </c>
      <c r="J269" s="40">
        <f>J270</f>
        <v>375000</v>
      </c>
    </row>
    <row r="270" spans="1:10" ht="21.75" customHeight="1">
      <c r="A270" s="36" t="s">
        <v>61</v>
      </c>
      <c r="B270" s="37" t="s">
        <v>21</v>
      </c>
      <c r="C270" s="38" t="s">
        <v>145</v>
      </c>
      <c r="D270" s="38" t="s">
        <v>119</v>
      </c>
      <c r="E270" s="38" t="s">
        <v>171</v>
      </c>
      <c r="F270" s="38" t="s">
        <v>60</v>
      </c>
      <c r="G270" s="38" t="s">
        <v>62</v>
      </c>
      <c r="H270" s="40">
        <f>H271+H272</f>
        <v>375000</v>
      </c>
      <c r="I270" s="40">
        <f>I271+I272</f>
        <v>375000</v>
      </c>
      <c r="J270" s="40">
        <f>J271+J272</f>
        <v>375000</v>
      </c>
    </row>
    <row r="271" spans="1:10" ht="22.5" customHeight="1">
      <c r="A271" s="55" t="s">
        <v>67</v>
      </c>
      <c r="B271" s="37" t="s">
        <v>21</v>
      </c>
      <c r="C271" s="38" t="s">
        <v>145</v>
      </c>
      <c r="D271" s="38" t="s">
        <v>119</v>
      </c>
      <c r="E271" s="38" t="s">
        <v>171</v>
      </c>
      <c r="F271" s="38" t="s">
        <v>60</v>
      </c>
      <c r="G271" s="38" t="s">
        <v>68</v>
      </c>
      <c r="H271" s="40">
        <f>490200-125000</f>
        <v>365200</v>
      </c>
      <c r="I271" s="40">
        <f>H271</f>
        <v>365200</v>
      </c>
      <c r="J271" s="40">
        <f>I271</f>
        <v>365200</v>
      </c>
    </row>
    <row r="272" spans="1:10" ht="18.75" customHeight="1">
      <c r="A272" s="55" t="s">
        <v>172</v>
      </c>
      <c r="B272" s="37" t="s">
        <v>21</v>
      </c>
      <c r="C272" s="38" t="s">
        <v>145</v>
      </c>
      <c r="D272" s="38" t="s">
        <v>119</v>
      </c>
      <c r="E272" s="38" t="s">
        <v>171</v>
      </c>
      <c r="F272" s="38" t="s">
        <v>60</v>
      </c>
      <c r="G272" s="38" t="s">
        <v>70</v>
      </c>
      <c r="H272" s="40">
        <v>9800</v>
      </c>
      <c r="I272" s="40">
        <v>9800</v>
      </c>
      <c r="J272" s="40">
        <v>9800</v>
      </c>
    </row>
    <row r="273" spans="1:10" ht="18.75" customHeight="1">
      <c r="A273" s="55" t="s">
        <v>73</v>
      </c>
      <c r="B273" s="37" t="s">
        <v>21</v>
      </c>
      <c r="C273" s="38" t="s">
        <v>145</v>
      </c>
      <c r="D273" s="38" t="s">
        <v>119</v>
      </c>
      <c r="E273" s="38" t="s">
        <v>171</v>
      </c>
      <c r="F273" s="38" t="s">
        <v>60</v>
      </c>
      <c r="G273" s="38" t="s">
        <v>74</v>
      </c>
      <c r="H273" s="40">
        <f>H274</f>
        <v>125000</v>
      </c>
      <c r="I273" s="40">
        <f>I274</f>
        <v>125000</v>
      </c>
      <c r="J273" s="40">
        <f>J274</f>
        <v>125000</v>
      </c>
    </row>
    <row r="274" spans="1:10" ht="18.75" customHeight="1">
      <c r="A274" s="60" t="s">
        <v>75</v>
      </c>
      <c r="B274" s="37" t="s">
        <v>21</v>
      </c>
      <c r="C274" s="38" t="s">
        <v>145</v>
      </c>
      <c r="D274" s="38" t="s">
        <v>119</v>
      </c>
      <c r="E274" s="38" t="s">
        <v>171</v>
      </c>
      <c r="F274" s="38" t="s">
        <v>60</v>
      </c>
      <c r="G274" s="38" t="s">
        <v>76</v>
      </c>
      <c r="H274" s="40">
        <v>125000</v>
      </c>
      <c r="I274" s="40">
        <f>H274</f>
        <v>125000</v>
      </c>
      <c r="J274" s="40">
        <f>I274</f>
        <v>125000</v>
      </c>
    </row>
    <row r="275" spans="1:10" ht="11.25" customHeight="1">
      <c r="A275" s="55"/>
      <c r="B275" s="37"/>
      <c r="C275" s="38"/>
      <c r="D275" s="38"/>
      <c r="E275" s="38"/>
      <c r="F275" s="38"/>
      <c r="G275" s="38"/>
      <c r="H275" s="40"/>
      <c r="I275" s="40"/>
      <c r="J275" s="40"/>
    </row>
    <row r="276" spans="1:10" ht="44.25" customHeight="1">
      <c r="A276" s="217" t="s">
        <v>229</v>
      </c>
      <c r="B276" s="172" t="s">
        <v>21</v>
      </c>
      <c r="C276" s="173" t="s">
        <v>145</v>
      </c>
      <c r="D276" s="173" t="s">
        <v>119</v>
      </c>
      <c r="E276" s="174" t="s">
        <v>196</v>
      </c>
      <c r="F276" s="173"/>
      <c r="G276" s="173"/>
      <c r="H276" s="153">
        <f>H277</f>
        <v>5059106.22</v>
      </c>
      <c r="I276" s="153">
        <f>I277</f>
        <v>5059106.22</v>
      </c>
      <c r="J276" s="153">
        <f>J277</f>
        <v>5059106.22</v>
      </c>
    </row>
    <row r="277" spans="1:10" ht="80.25" customHeight="1">
      <c r="A277" s="217" t="s">
        <v>233</v>
      </c>
      <c r="B277" s="172" t="s">
        <v>21</v>
      </c>
      <c r="C277" s="173" t="s">
        <v>145</v>
      </c>
      <c r="D277" s="173" t="s">
        <v>119</v>
      </c>
      <c r="E277" s="174" t="s">
        <v>241</v>
      </c>
      <c r="F277" s="173"/>
      <c r="G277" s="173"/>
      <c r="H277" s="153">
        <f>H278+H286+H294</f>
        <v>5059106.22</v>
      </c>
      <c r="I277" s="153">
        <f>I278+I286+I294</f>
        <v>5059106.22</v>
      </c>
      <c r="J277" s="153">
        <f>J278+J286+J294</f>
        <v>5059106.22</v>
      </c>
    </row>
    <row r="278" spans="1:10" ht="104.25" customHeight="1">
      <c r="A278" s="65" t="s">
        <v>230</v>
      </c>
      <c r="B278" s="31" t="s">
        <v>21</v>
      </c>
      <c r="C278" s="34" t="s">
        <v>145</v>
      </c>
      <c r="D278" s="34" t="s">
        <v>119</v>
      </c>
      <c r="E278" s="107" t="s">
        <v>241</v>
      </c>
      <c r="F278" s="34"/>
      <c r="G278" s="34"/>
      <c r="H278" s="96">
        <f t="shared" ref="H278:J283" si="16">H279</f>
        <v>4756950</v>
      </c>
      <c r="I278" s="96">
        <f t="shared" si="16"/>
        <v>4756950</v>
      </c>
      <c r="J278" s="96">
        <f t="shared" si="16"/>
        <v>4756950</v>
      </c>
    </row>
    <row r="279" spans="1:10" ht="33" customHeight="1">
      <c r="A279" s="72" t="s">
        <v>56</v>
      </c>
      <c r="B279" s="37" t="s">
        <v>21</v>
      </c>
      <c r="C279" s="38" t="s">
        <v>145</v>
      </c>
      <c r="D279" s="38" t="s">
        <v>119</v>
      </c>
      <c r="E279" s="39" t="s">
        <v>241</v>
      </c>
      <c r="F279" s="38" t="s">
        <v>38</v>
      </c>
      <c r="G279" s="38"/>
      <c r="H279" s="58">
        <f t="shared" si="16"/>
        <v>4756950</v>
      </c>
      <c r="I279" s="58">
        <f t="shared" ref="I279:J283" si="17">I280</f>
        <v>4756950</v>
      </c>
      <c r="J279" s="58">
        <f t="shared" si="17"/>
        <v>4756950</v>
      </c>
    </row>
    <row r="280" spans="1:10" ht="15" customHeight="1">
      <c r="A280" s="74" t="s">
        <v>57</v>
      </c>
      <c r="B280" s="37" t="s">
        <v>21</v>
      </c>
      <c r="C280" s="38" t="s">
        <v>145</v>
      </c>
      <c r="D280" s="38" t="s">
        <v>119</v>
      </c>
      <c r="E280" s="39" t="s">
        <v>241</v>
      </c>
      <c r="F280" s="38" t="s">
        <v>58</v>
      </c>
      <c r="G280" s="38"/>
      <c r="H280" s="58">
        <f t="shared" si="16"/>
        <v>4756950</v>
      </c>
      <c r="I280" s="58">
        <f t="shared" si="17"/>
        <v>4756950</v>
      </c>
      <c r="J280" s="58">
        <f t="shared" si="17"/>
        <v>4756950</v>
      </c>
    </row>
    <row r="281" spans="1:10" ht="30" customHeight="1">
      <c r="A281" s="36" t="s">
        <v>59</v>
      </c>
      <c r="B281" s="37" t="s">
        <v>21</v>
      </c>
      <c r="C281" s="38" t="s">
        <v>145</v>
      </c>
      <c r="D281" s="38" t="s">
        <v>119</v>
      </c>
      <c r="E281" s="39" t="s">
        <v>241</v>
      </c>
      <c r="F281" s="38" t="s">
        <v>60</v>
      </c>
      <c r="G281" s="38"/>
      <c r="H281" s="58">
        <f t="shared" si="16"/>
        <v>4756950</v>
      </c>
      <c r="I281" s="58">
        <f t="shared" si="17"/>
        <v>4756950</v>
      </c>
      <c r="J281" s="58">
        <f t="shared" si="17"/>
        <v>4756950</v>
      </c>
    </row>
    <row r="282" spans="1:10" ht="22.5" customHeight="1">
      <c r="A282" s="55" t="s">
        <v>37</v>
      </c>
      <c r="B282" s="37" t="s">
        <v>21</v>
      </c>
      <c r="C282" s="38" t="s">
        <v>145</v>
      </c>
      <c r="D282" s="38" t="s">
        <v>119</v>
      </c>
      <c r="E282" s="39" t="s">
        <v>241</v>
      </c>
      <c r="F282" s="38" t="s">
        <v>60</v>
      </c>
      <c r="G282" s="38" t="s">
        <v>38</v>
      </c>
      <c r="H282" s="58">
        <f t="shared" si="16"/>
        <v>4756950</v>
      </c>
      <c r="I282" s="58">
        <f t="shared" si="17"/>
        <v>4756950</v>
      </c>
      <c r="J282" s="58">
        <f t="shared" si="17"/>
        <v>4756950</v>
      </c>
    </row>
    <row r="283" spans="1:10" ht="24" customHeight="1">
      <c r="A283" s="36" t="s">
        <v>61</v>
      </c>
      <c r="B283" s="37" t="s">
        <v>21</v>
      </c>
      <c r="C283" s="38" t="s">
        <v>145</v>
      </c>
      <c r="D283" s="38" t="s">
        <v>119</v>
      </c>
      <c r="E283" s="39" t="s">
        <v>241</v>
      </c>
      <c r="F283" s="38" t="s">
        <v>60</v>
      </c>
      <c r="G283" s="38" t="s">
        <v>62</v>
      </c>
      <c r="H283" s="58">
        <f t="shared" si="16"/>
        <v>4756950</v>
      </c>
      <c r="I283" s="58">
        <f t="shared" si="17"/>
        <v>4756950</v>
      </c>
      <c r="J283" s="58">
        <f t="shared" si="17"/>
        <v>4756950</v>
      </c>
    </row>
    <row r="284" spans="1:10" ht="25.5" customHeight="1">
      <c r="A284" s="60" t="s">
        <v>67</v>
      </c>
      <c r="B284" s="61" t="s">
        <v>21</v>
      </c>
      <c r="C284" s="112" t="s">
        <v>145</v>
      </c>
      <c r="D284" s="112" t="s">
        <v>119</v>
      </c>
      <c r="E284" s="39" t="s">
        <v>241</v>
      </c>
      <c r="F284" s="112" t="s">
        <v>60</v>
      </c>
      <c r="G284" s="112" t="s">
        <v>68</v>
      </c>
      <c r="H284" s="113">
        <v>4756950</v>
      </c>
      <c r="I284" s="113">
        <f>H284</f>
        <v>4756950</v>
      </c>
      <c r="J284" s="113">
        <f>I284</f>
        <v>4756950</v>
      </c>
    </row>
    <row r="285" spans="1:10" ht="13.5" customHeight="1">
      <c r="A285" s="157"/>
      <c r="B285" s="61"/>
      <c r="C285" s="112"/>
      <c r="D285" s="112"/>
      <c r="E285" s="39"/>
      <c r="F285" s="112"/>
      <c r="G285" s="112"/>
      <c r="H285" s="113"/>
      <c r="I285" s="113"/>
      <c r="J285" s="113"/>
    </row>
    <row r="286" spans="1:10" ht="99.75" customHeight="1">
      <c r="A286" s="65" t="s">
        <v>231</v>
      </c>
      <c r="B286" s="31" t="s">
        <v>21</v>
      </c>
      <c r="C286" s="34" t="s">
        <v>145</v>
      </c>
      <c r="D286" s="34" t="s">
        <v>119</v>
      </c>
      <c r="E286" s="107" t="s">
        <v>241</v>
      </c>
      <c r="F286" s="34"/>
      <c r="G286" s="34"/>
      <c r="H286" s="96">
        <f t="shared" ref="H286:J291" si="18">H287</f>
        <v>48050</v>
      </c>
      <c r="I286" s="96">
        <f t="shared" si="18"/>
        <v>48050</v>
      </c>
      <c r="J286" s="96">
        <f t="shared" si="18"/>
        <v>48050</v>
      </c>
    </row>
    <row r="287" spans="1:10" ht="25.5" customHeight="1">
      <c r="A287" s="72" t="s">
        <v>56</v>
      </c>
      <c r="B287" s="37" t="s">
        <v>21</v>
      </c>
      <c r="C287" s="38" t="s">
        <v>145</v>
      </c>
      <c r="D287" s="38" t="s">
        <v>119</v>
      </c>
      <c r="E287" s="39" t="s">
        <v>241</v>
      </c>
      <c r="F287" s="38" t="s">
        <v>38</v>
      </c>
      <c r="G287" s="38"/>
      <c r="H287" s="58">
        <f t="shared" si="18"/>
        <v>48050</v>
      </c>
      <c r="I287" s="58">
        <f t="shared" si="18"/>
        <v>48050</v>
      </c>
      <c r="J287" s="58">
        <f t="shared" si="18"/>
        <v>48050</v>
      </c>
    </row>
    <row r="288" spans="1:10" ht="36" customHeight="1">
      <c r="A288" s="74" t="s">
        <v>57</v>
      </c>
      <c r="B288" s="37" t="s">
        <v>21</v>
      </c>
      <c r="C288" s="38" t="s">
        <v>145</v>
      </c>
      <c r="D288" s="38" t="s">
        <v>119</v>
      </c>
      <c r="E288" s="39" t="s">
        <v>241</v>
      </c>
      <c r="F288" s="38" t="s">
        <v>58</v>
      </c>
      <c r="G288" s="38"/>
      <c r="H288" s="58">
        <f t="shared" si="18"/>
        <v>48050</v>
      </c>
      <c r="I288" s="58">
        <f t="shared" si="18"/>
        <v>48050</v>
      </c>
      <c r="J288" s="58">
        <f t="shared" si="18"/>
        <v>48050</v>
      </c>
    </row>
    <row r="289" spans="1:10" ht="25.5" customHeight="1">
      <c r="A289" s="36" t="s">
        <v>59</v>
      </c>
      <c r="B289" s="37" t="s">
        <v>21</v>
      </c>
      <c r="C289" s="38" t="s">
        <v>145</v>
      </c>
      <c r="D289" s="38" t="s">
        <v>119</v>
      </c>
      <c r="E289" s="39" t="s">
        <v>241</v>
      </c>
      <c r="F289" s="38" t="s">
        <v>60</v>
      </c>
      <c r="G289" s="38"/>
      <c r="H289" s="58">
        <f t="shared" si="18"/>
        <v>48050</v>
      </c>
      <c r="I289" s="58">
        <f t="shared" si="18"/>
        <v>48050</v>
      </c>
      <c r="J289" s="58">
        <f t="shared" si="18"/>
        <v>48050</v>
      </c>
    </row>
    <row r="290" spans="1:10" ht="25.5" customHeight="1">
      <c r="A290" s="55" t="s">
        <v>37</v>
      </c>
      <c r="B290" s="37" t="s">
        <v>21</v>
      </c>
      <c r="C290" s="38" t="s">
        <v>145</v>
      </c>
      <c r="D290" s="38" t="s">
        <v>119</v>
      </c>
      <c r="E290" s="39" t="s">
        <v>241</v>
      </c>
      <c r="F290" s="38" t="s">
        <v>60</v>
      </c>
      <c r="G290" s="38" t="s">
        <v>38</v>
      </c>
      <c r="H290" s="58">
        <f t="shared" si="18"/>
        <v>48050</v>
      </c>
      <c r="I290" s="58">
        <f t="shared" si="18"/>
        <v>48050</v>
      </c>
      <c r="J290" s="58">
        <f t="shared" si="18"/>
        <v>48050</v>
      </c>
    </row>
    <row r="291" spans="1:10" ht="25.5" customHeight="1">
      <c r="A291" s="36" t="s">
        <v>61</v>
      </c>
      <c r="B291" s="37" t="s">
        <v>21</v>
      </c>
      <c r="C291" s="38" t="s">
        <v>145</v>
      </c>
      <c r="D291" s="38" t="s">
        <v>119</v>
      </c>
      <c r="E291" s="39" t="s">
        <v>241</v>
      </c>
      <c r="F291" s="38" t="s">
        <v>60</v>
      </c>
      <c r="G291" s="38" t="s">
        <v>62</v>
      </c>
      <c r="H291" s="58">
        <f t="shared" si="18"/>
        <v>48050</v>
      </c>
      <c r="I291" s="58">
        <f t="shared" si="18"/>
        <v>48050</v>
      </c>
      <c r="J291" s="58">
        <f t="shared" si="18"/>
        <v>48050</v>
      </c>
    </row>
    <row r="292" spans="1:10" ht="25.5" customHeight="1">
      <c r="A292" s="60" t="s">
        <v>67</v>
      </c>
      <c r="B292" s="61" t="s">
        <v>21</v>
      </c>
      <c r="C292" s="112" t="s">
        <v>145</v>
      </c>
      <c r="D292" s="112" t="s">
        <v>119</v>
      </c>
      <c r="E292" s="39" t="s">
        <v>241</v>
      </c>
      <c r="F292" s="112" t="s">
        <v>60</v>
      </c>
      <c r="G292" s="112" t="s">
        <v>68</v>
      </c>
      <c r="H292" s="113">
        <v>48050</v>
      </c>
      <c r="I292" s="113">
        <f>H292</f>
        <v>48050</v>
      </c>
      <c r="J292" s="113">
        <f>I292</f>
        <v>48050</v>
      </c>
    </row>
    <row r="293" spans="1:10" ht="13.5" customHeight="1">
      <c r="A293" s="157"/>
      <c r="B293" s="61"/>
      <c r="C293" s="112"/>
      <c r="D293" s="112"/>
      <c r="E293" s="39"/>
      <c r="F293" s="112"/>
      <c r="G293" s="112"/>
      <c r="H293" s="113"/>
      <c r="I293" s="113"/>
      <c r="J293" s="113"/>
    </row>
    <row r="294" spans="1:10" ht="104.25" customHeight="1">
      <c r="A294" s="217" t="s">
        <v>232</v>
      </c>
      <c r="B294" s="172" t="s">
        <v>21</v>
      </c>
      <c r="C294" s="173" t="s">
        <v>145</v>
      </c>
      <c r="D294" s="173" t="s">
        <v>119</v>
      </c>
      <c r="E294" s="174" t="s">
        <v>241</v>
      </c>
      <c r="F294" s="173"/>
      <c r="G294" s="173"/>
      <c r="H294" s="153">
        <f t="shared" ref="H294:H298" si="19">H295</f>
        <v>254106.22</v>
      </c>
      <c r="I294" s="153">
        <f t="shared" ref="I294:I298" si="20">I295</f>
        <v>254106.22</v>
      </c>
      <c r="J294" s="153">
        <f t="shared" ref="J294:J298" si="21">J295</f>
        <v>254106.22</v>
      </c>
    </row>
    <row r="295" spans="1:10" ht="25.5" customHeight="1">
      <c r="A295" s="72" t="s">
        <v>56</v>
      </c>
      <c r="B295" s="37" t="s">
        <v>21</v>
      </c>
      <c r="C295" s="38" t="s">
        <v>145</v>
      </c>
      <c r="D295" s="38" t="s">
        <v>119</v>
      </c>
      <c r="E295" s="39" t="s">
        <v>241</v>
      </c>
      <c r="F295" s="38" t="s">
        <v>38</v>
      </c>
      <c r="G295" s="38"/>
      <c r="H295" s="58">
        <f t="shared" si="19"/>
        <v>254106.22</v>
      </c>
      <c r="I295" s="58">
        <f t="shared" si="20"/>
        <v>254106.22</v>
      </c>
      <c r="J295" s="58">
        <f t="shared" si="21"/>
        <v>254106.22</v>
      </c>
    </row>
    <row r="296" spans="1:10" ht="29.25" customHeight="1">
      <c r="A296" s="74" t="s">
        <v>57</v>
      </c>
      <c r="B296" s="37" t="s">
        <v>21</v>
      </c>
      <c r="C296" s="38" t="s">
        <v>145</v>
      </c>
      <c r="D296" s="38" t="s">
        <v>119</v>
      </c>
      <c r="E296" s="39" t="s">
        <v>241</v>
      </c>
      <c r="F296" s="38" t="s">
        <v>58</v>
      </c>
      <c r="G296" s="38"/>
      <c r="H296" s="58">
        <f t="shared" si="19"/>
        <v>254106.22</v>
      </c>
      <c r="I296" s="58">
        <f t="shared" si="20"/>
        <v>254106.22</v>
      </c>
      <c r="J296" s="58">
        <f t="shared" si="21"/>
        <v>254106.22</v>
      </c>
    </row>
    <row r="297" spans="1:10" ht="25.5" customHeight="1">
      <c r="A297" s="36" t="s">
        <v>59</v>
      </c>
      <c r="B297" s="37" t="s">
        <v>21</v>
      </c>
      <c r="C297" s="38" t="s">
        <v>145</v>
      </c>
      <c r="D297" s="38" t="s">
        <v>119</v>
      </c>
      <c r="E297" s="39" t="s">
        <v>241</v>
      </c>
      <c r="F297" s="38" t="s">
        <v>60</v>
      </c>
      <c r="G297" s="38"/>
      <c r="H297" s="58">
        <f t="shared" si="19"/>
        <v>254106.22</v>
      </c>
      <c r="I297" s="58">
        <f t="shared" si="20"/>
        <v>254106.22</v>
      </c>
      <c r="J297" s="58">
        <f t="shared" si="21"/>
        <v>254106.22</v>
      </c>
    </row>
    <row r="298" spans="1:10" ht="25.5" customHeight="1">
      <c r="A298" s="55" t="s">
        <v>37</v>
      </c>
      <c r="B298" s="37" t="s">
        <v>21</v>
      </c>
      <c r="C298" s="38" t="s">
        <v>145</v>
      </c>
      <c r="D298" s="38" t="s">
        <v>119</v>
      </c>
      <c r="E298" s="39" t="s">
        <v>241</v>
      </c>
      <c r="F298" s="38" t="s">
        <v>60</v>
      </c>
      <c r="G298" s="38" t="s">
        <v>38</v>
      </c>
      <c r="H298" s="58">
        <f t="shared" si="19"/>
        <v>254106.22</v>
      </c>
      <c r="I298" s="58">
        <f t="shared" si="20"/>
        <v>254106.22</v>
      </c>
      <c r="J298" s="58">
        <f t="shared" si="21"/>
        <v>254106.22</v>
      </c>
    </row>
    <row r="299" spans="1:10" ht="25.5" customHeight="1">
      <c r="A299" s="36" t="s">
        <v>61</v>
      </c>
      <c r="B299" s="37" t="s">
        <v>21</v>
      </c>
      <c r="C299" s="38" t="s">
        <v>145</v>
      </c>
      <c r="D299" s="38" t="s">
        <v>119</v>
      </c>
      <c r="E299" s="39" t="s">
        <v>241</v>
      </c>
      <c r="F299" s="38" t="s">
        <v>60</v>
      </c>
      <c r="G299" s="38" t="s">
        <v>62</v>
      </c>
      <c r="H299" s="58">
        <f>H300+H301</f>
        <v>254106.22</v>
      </c>
      <c r="I299" s="58">
        <f t="shared" ref="I299:J301" si="22">H299</f>
        <v>254106.22</v>
      </c>
      <c r="J299" s="58">
        <f t="shared" si="22"/>
        <v>254106.22</v>
      </c>
    </row>
    <row r="300" spans="1:10" ht="25.5" customHeight="1">
      <c r="A300" s="60" t="s">
        <v>67</v>
      </c>
      <c r="B300" s="61" t="s">
        <v>21</v>
      </c>
      <c r="C300" s="112" t="s">
        <v>145</v>
      </c>
      <c r="D300" s="112" t="s">
        <v>119</v>
      </c>
      <c r="E300" s="39" t="s">
        <v>241</v>
      </c>
      <c r="F300" s="112" t="s">
        <v>60</v>
      </c>
      <c r="G300" s="112" t="s">
        <v>68</v>
      </c>
      <c r="H300" s="113">
        <v>98061.22</v>
      </c>
      <c r="I300" s="113">
        <f t="shared" si="22"/>
        <v>98061.22</v>
      </c>
      <c r="J300" s="113">
        <f t="shared" si="22"/>
        <v>98061.22</v>
      </c>
    </row>
    <row r="301" spans="1:10" ht="15.75" customHeight="1">
      <c r="A301" s="218" t="s">
        <v>172</v>
      </c>
      <c r="B301" s="120" t="s">
        <v>21</v>
      </c>
      <c r="C301" s="122" t="s">
        <v>145</v>
      </c>
      <c r="D301" s="122" t="s">
        <v>119</v>
      </c>
      <c r="E301" s="122" t="s">
        <v>241</v>
      </c>
      <c r="F301" s="122" t="s">
        <v>60</v>
      </c>
      <c r="G301" s="122" t="s">
        <v>70</v>
      </c>
      <c r="H301" s="123">
        <f>106945+49100</f>
        <v>156045</v>
      </c>
      <c r="I301" s="123">
        <f t="shared" si="22"/>
        <v>156045</v>
      </c>
      <c r="J301" s="123">
        <f t="shared" si="22"/>
        <v>156045</v>
      </c>
    </row>
    <row r="302" spans="1:10" ht="15.75" customHeight="1">
      <c r="A302" s="162"/>
      <c r="B302" s="37"/>
      <c r="C302" s="38"/>
      <c r="D302" s="38"/>
      <c r="E302" s="38"/>
      <c r="F302" s="38"/>
      <c r="G302" s="38"/>
      <c r="H302" s="40"/>
      <c r="I302" s="40"/>
      <c r="J302" s="40"/>
    </row>
    <row r="303" spans="1:10" ht="28.5" customHeight="1">
      <c r="A303" s="175" t="s">
        <v>27</v>
      </c>
      <c r="B303" s="172" t="s">
        <v>21</v>
      </c>
      <c r="C303" s="173" t="s">
        <v>145</v>
      </c>
      <c r="D303" s="173" t="s">
        <v>119</v>
      </c>
      <c r="E303" s="174" t="s">
        <v>26</v>
      </c>
      <c r="F303" s="173"/>
      <c r="G303" s="173"/>
      <c r="H303" s="153">
        <f>H304</f>
        <v>2951155.07</v>
      </c>
      <c r="I303" s="153">
        <f>I304</f>
        <v>2951155.07</v>
      </c>
      <c r="J303" s="153">
        <f>J304</f>
        <v>2951155.07</v>
      </c>
    </row>
    <row r="304" spans="1:10" ht="106.5" customHeight="1">
      <c r="A304" s="176" t="s">
        <v>173</v>
      </c>
      <c r="B304" s="172" t="s">
        <v>21</v>
      </c>
      <c r="C304" s="173" t="s">
        <v>145</v>
      </c>
      <c r="D304" s="173" t="s">
        <v>119</v>
      </c>
      <c r="E304" s="174" t="s">
        <v>28</v>
      </c>
      <c r="F304" s="173"/>
      <c r="G304" s="173"/>
      <c r="H304" s="153">
        <f>H305+H312+H329+H346</f>
        <v>2951155.07</v>
      </c>
      <c r="I304" s="153">
        <f>I305+I312+I329+I346</f>
        <v>2951155.07</v>
      </c>
      <c r="J304" s="153">
        <f>J305+J312+J329+J346</f>
        <v>2951155.07</v>
      </c>
    </row>
    <row r="305" spans="1:10" ht="25.5" customHeight="1">
      <c r="A305" s="177" t="s">
        <v>83</v>
      </c>
      <c r="B305" s="120" t="s">
        <v>21</v>
      </c>
      <c r="C305" s="122" t="s">
        <v>145</v>
      </c>
      <c r="D305" s="122" t="s">
        <v>119</v>
      </c>
      <c r="E305" s="122" t="s">
        <v>174</v>
      </c>
      <c r="F305" s="122" t="s">
        <v>84</v>
      </c>
      <c r="G305" s="122"/>
      <c r="H305" s="123">
        <f>H306</f>
        <v>1479939</v>
      </c>
      <c r="I305" s="123">
        <f t="shared" ref="I305:J310" si="23">H305</f>
        <v>1479939</v>
      </c>
      <c r="J305" s="123">
        <f t="shared" si="23"/>
        <v>1479939</v>
      </c>
    </row>
    <row r="306" spans="1:10" ht="63.75" customHeight="1">
      <c r="A306" s="177" t="s">
        <v>175</v>
      </c>
      <c r="B306" s="120" t="s">
        <v>21</v>
      </c>
      <c r="C306" s="122" t="s">
        <v>145</v>
      </c>
      <c r="D306" s="122" t="s">
        <v>119</v>
      </c>
      <c r="E306" s="122" t="s">
        <v>174</v>
      </c>
      <c r="F306" s="122" t="s">
        <v>176</v>
      </c>
      <c r="G306" s="122"/>
      <c r="H306" s="123">
        <f>H307</f>
        <v>1479939</v>
      </c>
      <c r="I306" s="123">
        <f t="shared" si="23"/>
        <v>1479939</v>
      </c>
      <c r="J306" s="123">
        <f t="shared" si="23"/>
        <v>1479939</v>
      </c>
    </row>
    <row r="307" spans="1:10" ht="63.75" customHeight="1">
      <c r="A307" s="177" t="s">
        <v>177</v>
      </c>
      <c r="B307" s="120" t="s">
        <v>21</v>
      </c>
      <c r="C307" s="122" t="s">
        <v>145</v>
      </c>
      <c r="D307" s="122" t="s">
        <v>119</v>
      </c>
      <c r="E307" s="122" t="s">
        <v>174</v>
      </c>
      <c r="F307" s="122" t="s">
        <v>178</v>
      </c>
      <c r="G307" s="122"/>
      <c r="H307" s="123">
        <f>H308</f>
        <v>1479939</v>
      </c>
      <c r="I307" s="123">
        <f t="shared" si="23"/>
        <v>1479939</v>
      </c>
      <c r="J307" s="123">
        <f t="shared" si="23"/>
        <v>1479939</v>
      </c>
    </row>
    <row r="308" spans="1:10" ht="15" customHeight="1">
      <c r="A308" s="119" t="s">
        <v>37</v>
      </c>
      <c r="B308" s="120" t="s">
        <v>21</v>
      </c>
      <c r="C308" s="122" t="s">
        <v>145</v>
      </c>
      <c r="D308" s="122" t="s">
        <v>119</v>
      </c>
      <c r="E308" s="122" t="s">
        <v>174</v>
      </c>
      <c r="F308" s="122" t="s">
        <v>178</v>
      </c>
      <c r="G308" s="122" t="s">
        <v>38</v>
      </c>
      <c r="H308" s="123">
        <f>H309</f>
        <v>1479939</v>
      </c>
      <c r="I308" s="123">
        <f t="shared" si="23"/>
        <v>1479939</v>
      </c>
      <c r="J308" s="123">
        <f t="shared" si="23"/>
        <v>1479939</v>
      </c>
    </row>
    <row r="309" spans="1:10" ht="24" customHeight="1">
      <c r="A309" s="177" t="s">
        <v>179</v>
      </c>
      <c r="B309" s="120" t="s">
        <v>21</v>
      </c>
      <c r="C309" s="122" t="s">
        <v>145</v>
      </c>
      <c r="D309" s="122" t="s">
        <v>119</v>
      </c>
      <c r="E309" s="122" t="s">
        <v>174</v>
      </c>
      <c r="F309" s="122" t="s">
        <v>178</v>
      </c>
      <c r="G309" s="122" t="s">
        <v>58</v>
      </c>
      <c r="H309" s="123">
        <f>H310</f>
        <v>1479939</v>
      </c>
      <c r="I309" s="123">
        <f t="shared" si="23"/>
        <v>1479939</v>
      </c>
      <c r="J309" s="123">
        <f t="shared" si="23"/>
        <v>1479939</v>
      </c>
    </row>
    <row r="310" spans="1:10" ht="36" customHeight="1">
      <c r="A310" s="178" t="s">
        <v>180</v>
      </c>
      <c r="B310" s="165" t="s">
        <v>21</v>
      </c>
      <c r="C310" s="179" t="s">
        <v>145</v>
      </c>
      <c r="D310" s="179" t="s">
        <v>119</v>
      </c>
      <c r="E310" s="179" t="s">
        <v>174</v>
      </c>
      <c r="F310" s="179" t="s">
        <v>178</v>
      </c>
      <c r="G310" s="179" t="s">
        <v>181</v>
      </c>
      <c r="H310" s="167">
        <f>352892+1127047</f>
        <v>1479939</v>
      </c>
      <c r="I310" s="167">
        <f t="shared" si="23"/>
        <v>1479939</v>
      </c>
      <c r="J310" s="167">
        <f t="shared" si="23"/>
        <v>1479939</v>
      </c>
    </row>
    <row r="311" spans="1:10" ht="12.75" customHeight="1">
      <c r="A311" s="36"/>
      <c r="B311" s="37"/>
      <c r="C311" s="38"/>
      <c r="D311" s="38"/>
      <c r="E311" s="38"/>
      <c r="F311" s="38"/>
      <c r="G311" s="38"/>
      <c r="H311" s="40"/>
      <c r="I311" s="40"/>
      <c r="J311" s="40"/>
    </row>
    <row r="312" spans="1:10" ht="27.75" customHeight="1">
      <c r="A312" s="33" t="s">
        <v>182</v>
      </c>
      <c r="B312" s="31" t="s">
        <v>21</v>
      </c>
      <c r="C312" s="34" t="s">
        <v>145</v>
      </c>
      <c r="D312" s="34" t="s">
        <v>119</v>
      </c>
      <c r="E312" s="34" t="s">
        <v>129</v>
      </c>
      <c r="F312" s="34"/>
      <c r="G312" s="34"/>
      <c r="H312" s="35">
        <f>H313+H323</f>
        <v>970699</v>
      </c>
      <c r="I312" s="35">
        <f t="shared" ref="I312:J317" si="24">H312</f>
        <v>970699</v>
      </c>
      <c r="J312" s="35">
        <f t="shared" si="24"/>
        <v>970699</v>
      </c>
    </row>
    <row r="313" spans="1:10" ht="32.25" customHeight="1">
      <c r="A313" s="72" t="s">
        <v>56</v>
      </c>
      <c r="B313" s="37" t="s">
        <v>21</v>
      </c>
      <c r="C313" s="38" t="s">
        <v>145</v>
      </c>
      <c r="D313" s="41" t="s">
        <v>119</v>
      </c>
      <c r="E313" s="38" t="s">
        <v>129</v>
      </c>
      <c r="F313" s="41" t="s">
        <v>38</v>
      </c>
      <c r="G313" s="41"/>
      <c r="H313" s="40">
        <f>H314</f>
        <v>968699</v>
      </c>
      <c r="I313" s="40">
        <f t="shared" si="24"/>
        <v>968699</v>
      </c>
      <c r="J313" s="40">
        <f t="shared" si="24"/>
        <v>968699</v>
      </c>
    </row>
    <row r="314" spans="1:10" ht="39.75" customHeight="1">
      <c r="A314" s="74" t="s">
        <v>57</v>
      </c>
      <c r="B314" s="37" t="s">
        <v>21</v>
      </c>
      <c r="C314" s="41" t="s">
        <v>145</v>
      </c>
      <c r="D314" s="41" t="s">
        <v>119</v>
      </c>
      <c r="E314" s="38" t="s">
        <v>129</v>
      </c>
      <c r="F314" s="41" t="s">
        <v>58</v>
      </c>
      <c r="G314" s="41"/>
      <c r="H314" s="40">
        <f>H315</f>
        <v>968699</v>
      </c>
      <c r="I314" s="40">
        <f t="shared" si="24"/>
        <v>968699</v>
      </c>
      <c r="J314" s="40">
        <f t="shared" si="24"/>
        <v>968699</v>
      </c>
    </row>
    <row r="315" spans="1:10" ht="26.25" customHeight="1">
      <c r="A315" s="36" t="s">
        <v>59</v>
      </c>
      <c r="B315" s="37" t="s">
        <v>21</v>
      </c>
      <c r="C315" s="41" t="s">
        <v>145</v>
      </c>
      <c r="D315" s="41" t="s">
        <v>119</v>
      </c>
      <c r="E315" s="38" t="s">
        <v>129</v>
      </c>
      <c r="F315" s="41" t="s">
        <v>60</v>
      </c>
      <c r="G315" s="41"/>
      <c r="H315" s="40">
        <f>H316+H320</f>
        <v>968699</v>
      </c>
      <c r="I315" s="40">
        <f t="shared" si="24"/>
        <v>968699</v>
      </c>
      <c r="J315" s="40">
        <f t="shared" si="24"/>
        <v>968699</v>
      </c>
    </row>
    <row r="316" spans="1:10" ht="24" customHeight="1">
      <c r="A316" s="55" t="s">
        <v>37</v>
      </c>
      <c r="B316" s="37" t="s">
        <v>21</v>
      </c>
      <c r="C316" s="41" t="s">
        <v>145</v>
      </c>
      <c r="D316" s="41" t="s">
        <v>119</v>
      </c>
      <c r="E316" s="38" t="s">
        <v>129</v>
      </c>
      <c r="F316" s="41" t="s">
        <v>60</v>
      </c>
      <c r="G316" s="41" t="s">
        <v>38</v>
      </c>
      <c r="H316" s="40">
        <f>H317</f>
        <v>878699</v>
      </c>
      <c r="I316" s="40">
        <f t="shared" si="24"/>
        <v>878699</v>
      </c>
      <c r="J316" s="40">
        <f t="shared" si="24"/>
        <v>878699</v>
      </c>
    </row>
    <row r="317" spans="1:10" ht="24" customHeight="1">
      <c r="A317" s="55" t="s">
        <v>61</v>
      </c>
      <c r="B317" s="37" t="s">
        <v>21</v>
      </c>
      <c r="C317" s="41" t="s">
        <v>145</v>
      </c>
      <c r="D317" s="41" t="s">
        <v>119</v>
      </c>
      <c r="E317" s="38" t="s">
        <v>129</v>
      </c>
      <c r="F317" s="41" t="s">
        <v>60</v>
      </c>
      <c r="G317" s="41" t="s">
        <v>62</v>
      </c>
      <c r="H317" s="40">
        <f>H319+H318</f>
        <v>878699</v>
      </c>
      <c r="I317" s="40">
        <f t="shared" si="24"/>
        <v>878699</v>
      </c>
      <c r="J317" s="40">
        <f t="shared" si="24"/>
        <v>878699</v>
      </c>
    </row>
    <row r="318" spans="1:10" ht="28.5" customHeight="1">
      <c r="A318" s="55" t="s">
        <v>65</v>
      </c>
      <c r="B318" s="37" t="s">
        <v>21</v>
      </c>
      <c r="C318" s="41" t="s">
        <v>145</v>
      </c>
      <c r="D318" s="41" t="s">
        <v>119</v>
      </c>
      <c r="E318" s="38" t="s">
        <v>129</v>
      </c>
      <c r="F318" s="41" t="s">
        <v>60</v>
      </c>
      <c r="G318" s="41" t="s">
        <v>66</v>
      </c>
      <c r="H318" s="40">
        <v>226700</v>
      </c>
      <c r="I318" s="40">
        <v>226700</v>
      </c>
      <c r="J318" s="40">
        <v>226700</v>
      </c>
    </row>
    <row r="319" spans="1:10" ht="28.5" customHeight="1">
      <c r="A319" s="119" t="s">
        <v>67</v>
      </c>
      <c r="B319" s="120" t="s">
        <v>21</v>
      </c>
      <c r="C319" s="121" t="s">
        <v>145</v>
      </c>
      <c r="D319" s="121" t="s">
        <v>119</v>
      </c>
      <c r="E319" s="122" t="s">
        <v>129</v>
      </c>
      <c r="F319" s="121" t="s">
        <v>60</v>
      </c>
      <c r="G319" s="121" t="s">
        <v>68</v>
      </c>
      <c r="H319" s="123">
        <f>659600-7601</f>
        <v>651999</v>
      </c>
      <c r="I319" s="123">
        <f>H319</f>
        <v>651999</v>
      </c>
      <c r="J319" s="123">
        <f>I319</f>
        <v>651999</v>
      </c>
    </row>
    <row r="320" spans="1:10" ht="22.5" customHeight="1">
      <c r="A320" s="55" t="s">
        <v>73</v>
      </c>
      <c r="B320" s="37" t="s">
        <v>21</v>
      </c>
      <c r="C320" s="38" t="s">
        <v>145</v>
      </c>
      <c r="D320" s="41" t="s">
        <v>119</v>
      </c>
      <c r="E320" s="38" t="s">
        <v>129</v>
      </c>
      <c r="F320" s="41" t="s">
        <v>60</v>
      </c>
      <c r="G320" s="41" t="s">
        <v>74</v>
      </c>
      <c r="H320" s="40">
        <v>90000</v>
      </c>
      <c r="I320" s="40">
        <v>90000</v>
      </c>
      <c r="J320" s="40">
        <v>90000</v>
      </c>
    </row>
    <row r="321" spans="1:10" ht="15.75" customHeight="1">
      <c r="A321" s="55" t="s">
        <v>67</v>
      </c>
      <c r="B321" s="37" t="s">
        <v>21</v>
      </c>
      <c r="C321" s="41" t="s">
        <v>145</v>
      </c>
      <c r="D321" s="41" t="s">
        <v>119</v>
      </c>
      <c r="E321" s="38" t="s">
        <v>129</v>
      </c>
      <c r="F321" s="41" t="s">
        <v>60</v>
      </c>
      <c r="G321" s="41" t="s">
        <v>78</v>
      </c>
      <c r="H321" s="40">
        <v>90000</v>
      </c>
      <c r="I321" s="40">
        <v>90000</v>
      </c>
      <c r="J321" s="40">
        <v>90000</v>
      </c>
    </row>
    <row r="322" spans="1:10" ht="24.75" customHeight="1">
      <c r="A322" s="55" t="s">
        <v>81</v>
      </c>
      <c r="B322" s="37" t="s">
        <v>21</v>
      </c>
      <c r="C322" s="41" t="s">
        <v>145</v>
      </c>
      <c r="D322" s="38" t="s">
        <v>119</v>
      </c>
      <c r="E322" s="38" t="s">
        <v>129</v>
      </c>
      <c r="F322" s="38" t="s">
        <v>60</v>
      </c>
      <c r="G322" s="41" t="s">
        <v>82</v>
      </c>
      <c r="H322" s="40">
        <v>90000</v>
      </c>
      <c r="I322" s="40">
        <v>90000</v>
      </c>
      <c r="J322" s="40">
        <v>90000</v>
      </c>
    </row>
    <row r="323" spans="1:10" ht="16.5" customHeight="1">
      <c r="A323" s="55" t="s">
        <v>83</v>
      </c>
      <c r="B323" s="37" t="s">
        <v>21</v>
      </c>
      <c r="C323" s="41" t="s">
        <v>145</v>
      </c>
      <c r="D323" s="41" t="s">
        <v>119</v>
      </c>
      <c r="E323" s="38" t="s">
        <v>129</v>
      </c>
      <c r="F323" s="41" t="s">
        <v>84</v>
      </c>
      <c r="G323" s="41"/>
      <c r="H323" s="40">
        <v>2000</v>
      </c>
      <c r="I323" s="40">
        <v>2000</v>
      </c>
      <c r="J323" s="40">
        <v>2000</v>
      </c>
    </row>
    <row r="324" spans="1:10" ht="20.25" customHeight="1">
      <c r="A324" s="55" t="s">
        <v>85</v>
      </c>
      <c r="B324" s="37" t="s">
        <v>21</v>
      </c>
      <c r="C324" s="41" t="s">
        <v>145</v>
      </c>
      <c r="D324" s="41" t="s">
        <v>119</v>
      </c>
      <c r="E324" s="38" t="s">
        <v>129</v>
      </c>
      <c r="F324" s="41" t="s">
        <v>86</v>
      </c>
      <c r="G324" s="41"/>
      <c r="H324" s="40">
        <v>2000</v>
      </c>
      <c r="I324" s="40">
        <v>2000</v>
      </c>
      <c r="J324" s="40">
        <v>2000</v>
      </c>
    </row>
    <row r="325" spans="1:10" ht="26.25" customHeight="1">
      <c r="A325" s="55" t="s">
        <v>87</v>
      </c>
      <c r="B325" s="37" t="s">
        <v>21</v>
      </c>
      <c r="C325" s="41" t="s">
        <v>145</v>
      </c>
      <c r="D325" s="41" t="s">
        <v>119</v>
      </c>
      <c r="E325" s="38" t="s">
        <v>129</v>
      </c>
      <c r="F325" s="41" t="s">
        <v>88</v>
      </c>
      <c r="G325" s="41" t="s">
        <v>38</v>
      </c>
      <c r="H325" s="40">
        <v>2000</v>
      </c>
      <c r="I325" s="40">
        <v>2000</v>
      </c>
      <c r="J325" s="40">
        <v>2000</v>
      </c>
    </row>
    <row r="326" spans="1:10" ht="25.5" customHeight="1">
      <c r="A326" s="55" t="s">
        <v>89</v>
      </c>
      <c r="B326" s="37" t="s">
        <v>21</v>
      </c>
      <c r="C326" s="41" t="s">
        <v>145</v>
      </c>
      <c r="D326" s="41" t="s">
        <v>119</v>
      </c>
      <c r="E326" s="38" t="s">
        <v>129</v>
      </c>
      <c r="F326" s="41" t="s">
        <v>88</v>
      </c>
      <c r="G326" s="41" t="s">
        <v>90</v>
      </c>
      <c r="H326" s="40">
        <v>2000</v>
      </c>
      <c r="I326" s="40">
        <v>2000</v>
      </c>
      <c r="J326" s="40">
        <v>2000</v>
      </c>
    </row>
    <row r="327" spans="1:10" ht="15" customHeight="1">
      <c r="A327" s="55" t="s">
        <v>91</v>
      </c>
      <c r="B327" s="37" t="s">
        <v>21</v>
      </c>
      <c r="C327" s="41" t="s">
        <v>145</v>
      </c>
      <c r="D327" s="41" t="s">
        <v>119</v>
      </c>
      <c r="E327" s="38" t="s">
        <v>129</v>
      </c>
      <c r="F327" s="41" t="s">
        <v>88</v>
      </c>
      <c r="G327" s="41" t="s">
        <v>92</v>
      </c>
      <c r="H327" s="40">
        <v>2000</v>
      </c>
      <c r="I327" s="40">
        <v>2000</v>
      </c>
      <c r="J327" s="40">
        <v>2000</v>
      </c>
    </row>
    <row r="328" spans="1:10" ht="16.5" customHeight="1">
      <c r="A328" s="55"/>
      <c r="B328" s="37"/>
      <c r="C328" s="41"/>
      <c r="D328" s="41"/>
      <c r="E328" s="38"/>
      <c r="F328" s="41"/>
      <c r="G328" s="41"/>
      <c r="H328" s="64"/>
      <c r="I328" s="64"/>
      <c r="J328" s="64"/>
    </row>
    <row r="329" spans="1:10" ht="17.25" customHeight="1">
      <c r="A329" s="65" t="s">
        <v>183</v>
      </c>
      <c r="B329" s="31" t="s">
        <v>21</v>
      </c>
      <c r="C329" s="66" t="s">
        <v>145</v>
      </c>
      <c r="D329" s="66" t="s">
        <v>119</v>
      </c>
      <c r="E329" s="34" t="s">
        <v>30</v>
      </c>
      <c r="F329" s="66"/>
      <c r="G329" s="66"/>
      <c r="H329" s="197">
        <f>H330+H337</f>
        <v>251839.07</v>
      </c>
      <c r="I329" s="197">
        <f>I330+I337</f>
        <v>251839.07</v>
      </c>
      <c r="J329" s="197">
        <f>J330+J337</f>
        <v>251839.07</v>
      </c>
    </row>
    <row r="330" spans="1:10" ht="34.5" customHeight="1">
      <c r="A330" s="72" t="s">
        <v>56</v>
      </c>
      <c r="B330" s="37" t="s">
        <v>21</v>
      </c>
      <c r="C330" s="38" t="s">
        <v>145</v>
      </c>
      <c r="D330" s="41" t="s">
        <v>119</v>
      </c>
      <c r="E330" s="38" t="s">
        <v>30</v>
      </c>
      <c r="F330" s="38" t="s">
        <v>38</v>
      </c>
      <c r="G330" s="66"/>
      <c r="H330" s="90">
        <f t="shared" ref="H330:J333" si="25">H331</f>
        <v>237939.07</v>
      </c>
      <c r="I330" s="90">
        <f t="shared" si="25"/>
        <v>237939.07</v>
      </c>
      <c r="J330" s="90">
        <f t="shared" si="25"/>
        <v>237939.07</v>
      </c>
    </row>
    <row r="331" spans="1:10" ht="31.5" customHeight="1">
      <c r="A331" s="74" t="s">
        <v>57</v>
      </c>
      <c r="B331" s="37" t="s">
        <v>21</v>
      </c>
      <c r="C331" s="38" t="s">
        <v>145</v>
      </c>
      <c r="D331" s="41" t="s">
        <v>119</v>
      </c>
      <c r="E331" s="38" t="s">
        <v>30</v>
      </c>
      <c r="F331" s="38" t="s">
        <v>58</v>
      </c>
      <c r="G331" s="66"/>
      <c r="H331" s="90">
        <f t="shared" si="25"/>
        <v>237939.07</v>
      </c>
      <c r="I331" s="90">
        <f t="shared" si="25"/>
        <v>237939.07</v>
      </c>
      <c r="J331" s="90">
        <f t="shared" si="25"/>
        <v>237939.07</v>
      </c>
    </row>
    <row r="332" spans="1:10" ht="16.5" customHeight="1">
      <c r="A332" s="36" t="s">
        <v>59</v>
      </c>
      <c r="B332" s="37" t="s">
        <v>21</v>
      </c>
      <c r="C332" s="38" t="s">
        <v>145</v>
      </c>
      <c r="D332" s="41" t="s">
        <v>119</v>
      </c>
      <c r="E332" s="38" t="s">
        <v>30</v>
      </c>
      <c r="F332" s="38" t="s">
        <v>60</v>
      </c>
      <c r="G332" s="66"/>
      <c r="H332" s="90">
        <f t="shared" si="25"/>
        <v>237939.07</v>
      </c>
      <c r="I332" s="90">
        <f t="shared" si="25"/>
        <v>237939.07</v>
      </c>
      <c r="J332" s="90">
        <f t="shared" si="25"/>
        <v>237939.07</v>
      </c>
    </row>
    <row r="333" spans="1:10" ht="16.5" customHeight="1">
      <c r="A333" s="55" t="s">
        <v>37</v>
      </c>
      <c r="B333" s="37" t="s">
        <v>21</v>
      </c>
      <c r="C333" s="38" t="s">
        <v>145</v>
      </c>
      <c r="D333" s="41" t="s">
        <v>119</v>
      </c>
      <c r="E333" s="38" t="s">
        <v>30</v>
      </c>
      <c r="F333" s="38" t="s">
        <v>60</v>
      </c>
      <c r="G333" s="38" t="s">
        <v>38</v>
      </c>
      <c r="H333" s="90">
        <f t="shared" si="25"/>
        <v>237939.07</v>
      </c>
      <c r="I333" s="90">
        <f t="shared" si="25"/>
        <v>237939.07</v>
      </c>
      <c r="J333" s="90">
        <f t="shared" si="25"/>
        <v>237939.07</v>
      </c>
    </row>
    <row r="334" spans="1:10" ht="16.5" customHeight="1">
      <c r="A334" s="55" t="s">
        <v>61</v>
      </c>
      <c r="B334" s="37" t="s">
        <v>21</v>
      </c>
      <c r="C334" s="38" t="s">
        <v>145</v>
      </c>
      <c r="D334" s="41" t="s">
        <v>119</v>
      </c>
      <c r="E334" s="38" t="s">
        <v>30</v>
      </c>
      <c r="F334" s="38" t="s">
        <v>60</v>
      </c>
      <c r="G334" s="38" t="s">
        <v>62</v>
      </c>
      <c r="H334" s="90">
        <f>H335+H336</f>
        <v>237939.07</v>
      </c>
      <c r="I334" s="90">
        <f>I335+I336</f>
        <v>237939.07</v>
      </c>
      <c r="J334" s="90">
        <f>J335+J336</f>
        <v>237939.07</v>
      </c>
    </row>
    <row r="335" spans="1:10" ht="23.25" customHeight="1">
      <c r="A335" s="55" t="s">
        <v>67</v>
      </c>
      <c r="B335" s="37" t="s">
        <v>21</v>
      </c>
      <c r="C335" s="38" t="s">
        <v>145</v>
      </c>
      <c r="D335" s="41" t="s">
        <v>119</v>
      </c>
      <c r="E335" s="38" t="s">
        <v>30</v>
      </c>
      <c r="F335" s="38" t="s">
        <v>60</v>
      </c>
      <c r="G335" s="38" t="s">
        <v>68</v>
      </c>
      <c r="H335" s="90">
        <f>335300-99360.93</f>
        <v>235939.07</v>
      </c>
      <c r="I335" s="90">
        <f>H335</f>
        <v>235939.07</v>
      </c>
      <c r="J335" s="90">
        <f>I335</f>
        <v>235939.07</v>
      </c>
    </row>
    <row r="336" spans="1:10" ht="23.25" customHeight="1">
      <c r="A336" s="55" t="s">
        <v>172</v>
      </c>
      <c r="B336" s="37" t="s">
        <v>21</v>
      </c>
      <c r="C336" s="38" t="s">
        <v>145</v>
      </c>
      <c r="D336" s="41" t="s">
        <v>119</v>
      </c>
      <c r="E336" s="38" t="s">
        <v>30</v>
      </c>
      <c r="F336" s="38" t="s">
        <v>60</v>
      </c>
      <c r="G336" s="38" t="s">
        <v>70</v>
      </c>
      <c r="H336" s="64">
        <v>2000</v>
      </c>
      <c r="I336" s="64">
        <v>2000</v>
      </c>
      <c r="J336" s="64">
        <v>2000</v>
      </c>
    </row>
    <row r="337" spans="1:10" ht="15.75" customHeight="1">
      <c r="A337" s="55" t="s">
        <v>83</v>
      </c>
      <c r="B337" s="37" t="s">
        <v>21</v>
      </c>
      <c r="C337" s="38" t="s">
        <v>145</v>
      </c>
      <c r="D337" s="41" t="s">
        <v>119</v>
      </c>
      <c r="E337" s="38" t="s">
        <v>30</v>
      </c>
      <c r="F337" s="41" t="s">
        <v>84</v>
      </c>
      <c r="G337" s="41"/>
      <c r="H337" s="64">
        <f>H338</f>
        <v>13900</v>
      </c>
      <c r="I337" s="64">
        <v>13900</v>
      </c>
      <c r="J337" s="64">
        <v>13900</v>
      </c>
    </row>
    <row r="338" spans="1:10" ht="25.5" customHeight="1">
      <c r="A338" s="55" t="s">
        <v>85</v>
      </c>
      <c r="B338" s="37" t="s">
        <v>21</v>
      </c>
      <c r="C338" s="41" t="s">
        <v>145</v>
      </c>
      <c r="D338" s="41" t="s">
        <v>119</v>
      </c>
      <c r="E338" s="38" t="s">
        <v>30</v>
      </c>
      <c r="F338" s="41" t="s">
        <v>86</v>
      </c>
      <c r="G338" s="41"/>
      <c r="H338" s="64">
        <f>H339+H342</f>
        <v>13900</v>
      </c>
      <c r="I338" s="64">
        <v>13900</v>
      </c>
      <c r="J338" s="64">
        <v>13900</v>
      </c>
    </row>
    <row r="339" spans="1:10" ht="22.5" customHeight="1">
      <c r="A339" s="55" t="s">
        <v>87</v>
      </c>
      <c r="B339" s="37" t="s">
        <v>21</v>
      </c>
      <c r="C339" s="41" t="s">
        <v>145</v>
      </c>
      <c r="D339" s="41" t="s">
        <v>119</v>
      </c>
      <c r="E339" s="38" t="s">
        <v>30</v>
      </c>
      <c r="F339" s="41" t="s">
        <v>88</v>
      </c>
      <c r="G339" s="41" t="s">
        <v>38</v>
      </c>
      <c r="H339" s="64">
        <v>11800</v>
      </c>
      <c r="I339" s="64">
        <v>11800</v>
      </c>
      <c r="J339" s="64">
        <v>11800</v>
      </c>
    </row>
    <row r="340" spans="1:10" ht="14.25" customHeight="1">
      <c r="A340" s="55" t="s">
        <v>89</v>
      </c>
      <c r="B340" s="37" t="s">
        <v>21</v>
      </c>
      <c r="C340" s="41" t="s">
        <v>145</v>
      </c>
      <c r="D340" s="41" t="s">
        <v>119</v>
      </c>
      <c r="E340" s="38" t="s">
        <v>30</v>
      </c>
      <c r="F340" s="41" t="s">
        <v>88</v>
      </c>
      <c r="G340" s="41" t="s">
        <v>90</v>
      </c>
      <c r="H340" s="64">
        <v>11800</v>
      </c>
      <c r="I340" s="64">
        <v>11800</v>
      </c>
      <c r="J340" s="64">
        <v>11800</v>
      </c>
    </row>
    <row r="341" spans="1:10" ht="21.75" customHeight="1">
      <c r="A341" s="55" t="s">
        <v>91</v>
      </c>
      <c r="B341" s="37" t="s">
        <v>21</v>
      </c>
      <c r="C341" s="41" t="s">
        <v>145</v>
      </c>
      <c r="D341" s="41" t="s">
        <v>119</v>
      </c>
      <c r="E341" s="38" t="s">
        <v>30</v>
      </c>
      <c r="F341" s="41" t="s">
        <v>88</v>
      </c>
      <c r="G341" s="41" t="s">
        <v>92</v>
      </c>
      <c r="H341" s="64">
        <v>11800</v>
      </c>
      <c r="I341" s="64">
        <v>11800</v>
      </c>
      <c r="J341" s="64">
        <v>11800</v>
      </c>
    </row>
    <row r="342" spans="1:10" ht="23.25" customHeight="1">
      <c r="A342" s="55" t="s">
        <v>93</v>
      </c>
      <c r="B342" s="37" t="s">
        <v>21</v>
      </c>
      <c r="C342" s="41" t="s">
        <v>145</v>
      </c>
      <c r="D342" s="41" t="s">
        <v>119</v>
      </c>
      <c r="E342" s="38" t="s">
        <v>30</v>
      </c>
      <c r="F342" s="41" t="s">
        <v>94</v>
      </c>
      <c r="G342" s="41" t="s">
        <v>38</v>
      </c>
      <c r="H342" s="64">
        <v>2100</v>
      </c>
      <c r="I342" s="64">
        <v>2100</v>
      </c>
      <c r="J342" s="64">
        <v>2100</v>
      </c>
    </row>
    <row r="343" spans="1:10" ht="23.25" customHeight="1">
      <c r="A343" s="55" t="s">
        <v>89</v>
      </c>
      <c r="B343" s="37" t="s">
        <v>21</v>
      </c>
      <c r="C343" s="41" t="s">
        <v>145</v>
      </c>
      <c r="D343" s="41" t="s">
        <v>119</v>
      </c>
      <c r="E343" s="38" t="s">
        <v>30</v>
      </c>
      <c r="F343" s="41" t="s">
        <v>94</v>
      </c>
      <c r="G343" s="41" t="s">
        <v>90</v>
      </c>
      <c r="H343" s="64">
        <v>2100</v>
      </c>
      <c r="I343" s="64">
        <v>2100</v>
      </c>
      <c r="J343" s="64">
        <v>2100</v>
      </c>
    </row>
    <row r="344" spans="1:10" ht="23.25" customHeight="1">
      <c r="A344" s="50" t="s">
        <v>91</v>
      </c>
      <c r="B344" s="46" t="s">
        <v>21</v>
      </c>
      <c r="C344" s="47" t="s">
        <v>145</v>
      </c>
      <c r="D344" s="47" t="s">
        <v>119</v>
      </c>
      <c r="E344" s="77" t="s">
        <v>30</v>
      </c>
      <c r="F344" s="47" t="s">
        <v>94</v>
      </c>
      <c r="G344" s="47" t="s">
        <v>92</v>
      </c>
      <c r="H344" s="124">
        <v>2100</v>
      </c>
      <c r="I344" s="124">
        <v>2100</v>
      </c>
      <c r="J344" s="124">
        <v>2100</v>
      </c>
    </row>
    <row r="345" spans="1:10" ht="11.25" customHeight="1">
      <c r="A345" s="55"/>
      <c r="B345" s="37"/>
      <c r="C345" s="41"/>
      <c r="D345" s="41"/>
      <c r="E345" s="38"/>
      <c r="F345" s="41"/>
      <c r="G345" s="41"/>
      <c r="H345" s="64"/>
      <c r="I345" s="64"/>
      <c r="J345" s="64"/>
    </row>
    <row r="346" spans="1:10" ht="30" customHeight="1">
      <c r="A346" s="176" t="s">
        <v>184</v>
      </c>
      <c r="B346" s="172" t="s">
        <v>21</v>
      </c>
      <c r="C346" s="173" t="s">
        <v>145</v>
      </c>
      <c r="D346" s="173" t="s">
        <v>119</v>
      </c>
      <c r="E346" s="173" t="s">
        <v>185</v>
      </c>
      <c r="F346" s="173"/>
      <c r="G346" s="173"/>
      <c r="H346" s="153">
        <f>H347+H359</f>
        <v>248678</v>
      </c>
      <c r="I346" s="156">
        <f t="shared" ref="I346:J351" si="26">H346</f>
        <v>248678</v>
      </c>
      <c r="J346" s="156">
        <f t="shared" si="26"/>
        <v>248678</v>
      </c>
    </row>
    <row r="347" spans="1:10" ht="33.75" customHeight="1">
      <c r="A347" s="72" t="s">
        <v>56</v>
      </c>
      <c r="B347" s="37" t="s">
        <v>21</v>
      </c>
      <c r="C347" s="38" t="s">
        <v>145</v>
      </c>
      <c r="D347" s="41" t="s">
        <v>119</v>
      </c>
      <c r="E347" s="38" t="s">
        <v>185</v>
      </c>
      <c r="F347" s="41" t="s">
        <v>38</v>
      </c>
      <c r="G347" s="41"/>
      <c r="H347" s="90">
        <f>H348</f>
        <v>184088</v>
      </c>
      <c r="I347" s="125">
        <f t="shared" si="26"/>
        <v>184088</v>
      </c>
      <c r="J347" s="125">
        <f t="shared" si="26"/>
        <v>184088</v>
      </c>
    </row>
    <row r="348" spans="1:10" ht="30.75" customHeight="1">
      <c r="A348" s="74" t="s">
        <v>57</v>
      </c>
      <c r="B348" s="37" t="s">
        <v>21</v>
      </c>
      <c r="C348" s="41" t="s">
        <v>145</v>
      </c>
      <c r="D348" s="41" t="s">
        <v>119</v>
      </c>
      <c r="E348" s="38" t="s">
        <v>185</v>
      </c>
      <c r="F348" s="41" t="s">
        <v>58</v>
      </c>
      <c r="G348" s="41"/>
      <c r="H348" s="90">
        <f>H349</f>
        <v>184088</v>
      </c>
      <c r="I348" s="125">
        <f t="shared" si="26"/>
        <v>184088</v>
      </c>
      <c r="J348" s="125">
        <f t="shared" si="26"/>
        <v>184088</v>
      </c>
    </row>
    <row r="349" spans="1:10" ht="19.5" customHeight="1">
      <c r="A349" s="36" t="s">
        <v>59</v>
      </c>
      <c r="B349" s="37" t="s">
        <v>21</v>
      </c>
      <c r="C349" s="41" t="s">
        <v>145</v>
      </c>
      <c r="D349" s="41" t="s">
        <v>119</v>
      </c>
      <c r="E349" s="38" t="s">
        <v>185</v>
      </c>
      <c r="F349" s="41" t="s">
        <v>60</v>
      </c>
      <c r="G349" s="41"/>
      <c r="H349" s="90">
        <f>H350+H356</f>
        <v>184088</v>
      </c>
      <c r="I349" s="125">
        <f t="shared" si="26"/>
        <v>184088</v>
      </c>
      <c r="J349" s="125">
        <f t="shared" si="26"/>
        <v>184088</v>
      </c>
    </row>
    <row r="350" spans="1:10" ht="19.5" customHeight="1">
      <c r="A350" s="55" t="s">
        <v>37</v>
      </c>
      <c r="B350" s="37" t="s">
        <v>21</v>
      </c>
      <c r="C350" s="41" t="s">
        <v>145</v>
      </c>
      <c r="D350" s="41" t="s">
        <v>119</v>
      </c>
      <c r="E350" s="38" t="s">
        <v>185</v>
      </c>
      <c r="F350" s="41" t="s">
        <v>60</v>
      </c>
      <c r="G350" s="41" t="s">
        <v>38</v>
      </c>
      <c r="H350" s="90">
        <f>H351</f>
        <v>153588</v>
      </c>
      <c r="I350" s="125">
        <f t="shared" si="26"/>
        <v>153588</v>
      </c>
      <c r="J350" s="125">
        <f t="shared" si="26"/>
        <v>153588</v>
      </c>
    </row>
    <row r="351" spans="1:10" ht="19.5" customHeight="1">
      <c r="A351" s="55" t="s">
        <v>61</v>
      </c>
      <c r="B351" s="37" t="s">
        <v>21</v>
      </c>
      <c r="C351" s="41" t="s">
        <v>145</v>
      </c>
      <c r="D351" s="41" t="s">
        <v>119</v>
      </c>
      <c r="E351" s="38" t="s">
        <v>185</v>
      </c>
      <c r="F351" s="41" t="s">
        <v>60</v>
      </c>
      <c r="G351" s="41" t="s">
        <v>62</v>
      </c>
      <c r="H351" s="90">
        <f>H352+H353+H354+H355</f>
        <v>153588</v>
      </c>
      <c r="I351" s="90">
        <f t="shared" si="26"/>
        <v>153588</v>
      </c>
      <c r="J351" s="90">
        <f t="shared" si="26"/>
        <v>153588</v>
      </c>
    </row>
    <row r="352" spans="1:10" ht="19.5" customHeight="1">
      <c r="A352" s="55" t="s">
        <v>186</v>
      </c>
      <c r="B352" s="37" t="s">
        <v>21</v>
      </c>
      <c r="C352" s="41" t="s">
        <v>145</v>
      </c>
      <c r="D352" s="41" t="s">
        <v>119</v>
      </c>
      <c r="E352" s="38" t="s">
        <v>185</v>
      </c>
      <c r="F352" s="41" t="s">
        <v>60</v>
      </c>
      <c r="G352" s="41" t="s">
        <v>66</v>
      </c>
      <c r="H352" s="90">
        <v>5000</v>
      </c>
      <c r="I352" s="90">
        <v>5000</v>
      </c>
      <c r="J352" s="90">
        <v>5000</v>
      </c>
    </row>
    <row r="353" spans="1:10" s="24" customFormat="1" ht="18.75" customHeight="1">
      <c r="A353" s="180" t="s">
        <v>67</v>
      </c>
      <c r="B353" s="165" t="s">
        <v>21</v>
      </c>
      <c r="C353" s="166" t="s">
        <v>145</v>
      </c>
      <c r="D353" s="166" t="s">
        <v>119</v>
      </c>
      <c r="E353" s="179" t="s">
        <v>185</v>
      </c>
      <c r="F353" s="166" t="s">
        <v>60</v>
      </c>
      <c r="G353" s="166" t="s">
        <v>68</v>
      </c>
      <c r="H353" s="181">
        <f>1280280-96700-1127047</f>
        <v>56533</v>
      </c>
      <c r="I353" s="182">
        <f>H353</f>
        <v>56533</v>
      </c>
      <c r="J353" s="182">
        <f>I353</f>
        <v>56533</v>
      </c>
    </row>
    <row r="354" spans="1:10" ht="15" customHeight="1">
      <c r="A354" s="119" t="s">
        <v>69</v>
      </c>
      <c r="B354" s="120" t="s">
        <v>21</v>
      </c>
      <c r="C354" s="121" t="s">
        <v>145</v>
      </c>
      <c r="D354" s="121" t="s">
        <v>119</v>
      </c>
      <c r="E354" s="122" t="s">
        <v>185</v>
      </c>
      <c r="F354" s="121" t="s">
        <v>60</v>
      </c>
      <c r="G354" s="121" t="s">
        <v>70</v>
      </c>
      <c r="H354" s="183">
        <f>60400+96700-106945+30000</f>
        <v>80155</v>
      </c>
      <c r="I354" s="183">
        <f>J360</f>
        <v>64590</v>
      </c>
      <c r="J354" s="183">
        <f>H354</f>
        <v>80155</v>
      </c>
    </row>
    <row r="355" spans="1:10" ht="15" customHeight="1">
      <c r="A355" s="55" t="s">
        <v>71</v>
      </c>
      <c r="B355" s="37" t="s">
        <v>21</v>
      </c>
      <c r="C355" s="41" t="s">
        <v>145</v>
      </c>
      <c r="D355" s="41" t="s">
        <v>119</v>
      </c>
      <c r="E355" s="38" t="s">
        <v>185</v>
      </c>
      <c r="F355" s="41" t="s">
        <v>60</v>
      </c>
      <c r="G355" s="41" t="s">
        <v>72</v>
      </c>
      <c r="H355" s="64">
        <v>11900</v>
      </c>
      <c r="I355" s="64">
        <v>11900</v>
      </c>
      <c r="J355" s="64">
        <v>11900</v>
      </c>
    </row>
    <row r="356" spans="1:10" ht="15" customHeight="1">
      <c r="A356" s="55" t="s">
        <v>73</v>
      </c>
      <c r="B356" s="37" t="s">
        <v>21</v>
      </c>
      <c r="C356" s="41" t="s">
        <v>145</v>
      </c>
      <c r="D356" s="41" t="s">
        <v>119</v>
      </c>
      <c r="E356" s="38" t="s">
        <v>185</v>
      </c>
      <c r="F356" s="41" t="s">
        <v>60</v>
      </c>
      <c r="G356" s="41" t="s">
        <v>74</v>
      </c>
      <c r="H356" s="64">
        <f>H357</f>
        <v>30500</v>
      </c>
      <c r="I356" s="64">
        <v>30500</v>
      </c>
      <c r="J356" s="64">
        <v>30500</v>
      </c>
    </row>
    <row r="357" spans="1:10" ht="15" customHeight="1">
      <c r="A357" s="55" t="s">
        <v>77</v>
      </c>
      <c r="B357" s="37" t="s">
        <v>21</v>
      </c>
      <c r="C357" s="41" t="s">
        <v>145</v>
      </c>
      <c r="D357" s="41" t="s">
        <v>119</v>
      </c>
      <c r="E357" s="38" t="s">
        <v>185</v>
      </c>
      <c r="F357" s="41" t="s">
        <v>60</v>
      </c>
      <c r="G357" s="41" t="s">
        <v>78</v>
      </c>
      <c r="H357" s="64">
        <f>H358</f>
        <v>30500</v>
      </c>
      <c r="I357" s="64">
        <v>30500</v>
      </c>
      <c r="J357" s="64">
        <v>30500</v>
      </c>
    </row>
    <row r="358" spans="1:10" ht="16.5" customHeight="1">
      <c r="A358" s="55" t="s">
        <v>81</v>
      </c>
      <c r="B358" s="37" t="s">
        <v>21</v>
      </c>
      <c r="C358" s="41" t="s">
        <v>145</v>
      </c>
      <c r="D358" s="41" t="s">
        <v>119</v>
      </c>
      <c r="E358" s="38" t="s">
        <v>185</v>
      </c>
      <c r="F358" s="41" t="s">
        <v>60</v>
      </c>
      <c r="G358" s="41" t="s">
        <v>82</v>
      </c>
      <c r="H358" s="64">
        <v>30500</v>
      </c>
      <c r="I358" s="64">
        <v>30500</v>
      </c>
      <c r="J358" s="64">
        <v>30500</v>
      </c>
    </row>
    <row r="359" spans="1:10" ht="15.75" customHeight="1">
      <c r="A359" s="55" t="s">
        <v>83</v>
      </c>
      <c r="B359" s="37" t="s">
        <v>21</v>
      </c>
      <c r="C359" s="41" t="s">
        <v>145</v>
      </c>
      <c r="D359" s="41" t="s">
        <v>119</v>
      </c>
      <c r="E359" s="38" t="s">
        <v>185</v>
      </c>
      <c r="F359" s="41" t="s">
        <v>84</v>
      </c>
      <c r="G359" s="41" t="s">
        <v>150</v>
      </c>
      <c r="H359" s="64">
        <v>64590</v>
      </c>
      <c r="I359" s="64">
        <v>64590</v>
      </c>
      <c r="J359" s="64">
        <v>64590</v>
      </c>
    </row>
    <row r="360" spans="1:10" ht="22.5" customHeight="1">
      <c r="A360" s="55" t="s">
        <v>85</v>
      </c>
      <c r="B360" s="37" t="s">
        <v>21</v>
      </c>
      <c r="C360" s="41" t="s">
        <v>145</v>
      </c>
      <c r="D360" s="41" t="s">
        <v>119</v>
      </c>
      <c r="E360" s="38" t="s">
        <v>185</v>
      </c>
      <c r="F360" s="41" t="s">
        <v>86</v>
      </c>
      <c r="G360" s="41" t="s">
        <v>150</v>
      </c>
      <c r="H360" s="90">
        <f>H361+H364</f>
        <v>64590</v>
      </c>
      <c r="I360" s="90">
        <v>64590</v>
      </c>
      <c r="J360" s="90">
        <v>64590</v>
      </c>
    </row>
    <row r="361" spans="1:10" ht="24.75" customHeight="1">
      <c r="A361" s="55" t="s">
        <v>87</v>
      </c>
      <c r="B361" s="37" t="s">
        <v>21</v>
      </c>
      <c r="C361" s="41" t="s">
        <v>145</v>
      </c>
      <c r="D361" s="41" t="s">
        <v>119</v>
      </c>
      <c r="E361" s="38" t="s">
        <v>185</v>
      </c>
      <c r="F361" s="41" t="s">
        <v>88</v>
      </c>
      <c r="G361" s="41" t="s">
        <v>38</v>
      </c>
      <c r="H361" s="90">
        <v>38990</v>
      </c>
      <c r="I361" s="64">
        <v>38990</v>
      </c>
      <c r="J361" s="64">
        <v>38990</v>
      </c>
    </row>
    <row r="362" spans="1:10" ht="16.5" customHeight="1">
      <c r="A362" s="55" t="s">
        <v>89</v>
      </c>
      <c r="B362" s="37" t="s">
        <v>21</v>
      </c>
      <c r="C362" s="41" t="s">
        <v>145</v>
      </c>
      <c r="D362" s="41" t="s">
        <v>119</v>
      </c>
      <c r="E362" s="38" t="s">
        <v>185</v>
      </c>
      <c r="F362" s="41" t="s">
        <v>88</v>
      </c>
      <c r="G362" s="41" t="s">
        <v>90</v>
      </c>
      <c r="H362" s="90">
        <v>38990</v>
      </c>
      <c r="I362" s="64">
        <v>38990</v>
      </c>
      <c r="J362" s="64">
        <v>38990</v>
      </c>
    </row>
    <row r="363" spans="1:10" ht="19.5" customHeight="1">
      <c r="A363" s="50" t="s">
        <v>91</v>
      </c>
      <c r="B363" s="46" t="s">
        <v>21</v>
      </c>
      <c r="C363" s="47" t="s">
        <v>145</v>
      </c>
      <c r="D363" s="47" t="s">
        <v>119</v>
      </c>
      <c r="E363" s="77" t="s">
        <v>185</v>
      </c>
      <c r="F363" s="47" t="s">
        <v>88</v>
      </c>
      <c r="G363" s="47" t="s">
        <v>92</v>
      </c>
      <c r="H363" s="126">
        <v>38990</v>
      </c>
      <c r="I363" s="124">
        <v>38990</v>
      </c>
      <c r="J363" s="124">
        <v>38990</v>
      </c>
    </row>
    <row r="364" spans="1:10" ht="22.5" customHeight="1">
      <c r="A364" s="50" t="s">
        <v>93</v>
      </c>
      <c r="B364" s="46" t="s">
        <v>21</v>
      </c>
      <c r="C364" s="47" t="s">
        <v>145</v>
      </c>
      <c r="D364" s="47" t="s">
        <v>119</v>
      </c>
      <c r="E364" s="77" t="s">
        <v>185</v>
      </c>
      <c r="F364" s="47" t="s">
        <v>94</v>
      </c>
      <c r="G364" s="47" t="s">
        <v>38</v>
      </c>
      <c r="H364" s="126">
        <f>H365</f>
        <v>25600</v>
      </c>
      <c r="I364" s="124">
        <v>25600</v>
      </c>
      <c r="J364" s="124">
        <v>25600</v>
      </c>
    </row>
    <row r="365" spans="1:10" ht="23.25" customHeight="1">
      <c r="A365" s="55" t="s">
        <v>89</v>
      </c>
      <c r="B365" s="37" t="s">
        <v>21</v>
      </c>
      <c r="C365" s="41" t="s">
        <v>145</v>
      </c>
      <c r="D365" s="41" t="s">
        <v>119</v>
      </c>
      <c r="E365" s="38" t="s">
        <v>185</v>
      </c>
      <c r="F365" s="41" t="s">
        <v>94</v>
      </c>
      <c r="G365" s="41" t="s">
        <v>90</v>
      </c>
      <c r="H365" s="90">
        <f>H366</f>
        <v>25600</v>
      </c>
      <c r="I365" s="64">
        <v>25600</v>
      </c>
      <c r="J365" s="64">
        <v>25600</v>
      </c>
    </row>
    <row r="366" spans="1:10" s="24" customFormat="1" ht="23.25" customHeight="1">
      <c r="A366" s="50" t="s">
        <v>91</v>
      </c>
      <c r="B366" s="46" t="s">
        <v>21</v>
      </c>
      <c r="C366" s="47" t="s">
        <v>145</v>
      </c>
      <c r="D366" s="47" t="s">
        <v>119</v>
      </c>
      <c r="E366" s="77" t="s">
        <v>185</v>
      </c>
      <c r="F366" s="47" t="s">
        <v>94</v>
      </c>
      <c r="G366" s="47" t="s">
        <v>92</v>
      </c>
      <c r="H366" s="126">
        <v>25600</v>
      </c>
      <c r="I366" s="124">
        <v>25600</v>
      </c>
      <c r="J366" s="124">
        <v>25600</v>
      </c>
    </row>
    <row r="367" spans="1:10" ht="14.25" customHeight="1">
      <c r="A367" s="72"/>
      <c r="B367" s="37"/>
      <c r="C367" s="88"/>
      <c r="D367" s="88"/>
      <c r="E367" s="88"/>
      <c r="F367" s="73"/>
      <c r="G367" s="75"/>
      <c r="H367" s="92"/>
      <c r="I367" s="92"/>
      <c r="J367" s="92"/>
    </row>
    <row r="368" spans="1:10" ht="16.5" customHeight="1">
      <c r="A368" s="65" t="s">
        <v>187</v>
      </c>
      <c r="B368" s="31" t="s">
        <v>21</v>
      </c>
      <c r="C368" s="34" t="s">
        <v>188</v>
      </c>
      <c r="D368" s="66"/>
      <c r="E368" s="41"/>
      <c r="F368" s="66"/>
      <c r="G368" s="66"/>
      <c r="H368" s="155">
        <v>12000</v>
      </c>
      <c r="I368" s="67">
        <v>12000</v>
      </c>
      <c r="J368" s="67">
        <v>12000</v>
      </c>
    </row>
    <row r="369" spans="1:10" ht="23.25" customHeight="1">
      <c r="A369" s="33" t="s">
        <v>189</v>
      </c>
      <c r="B369" s="31" t="s">
        <v>21</v>
      </c>
      <c r="C369" s="66" t="s">
        <v>188</v>
      </c>
      <c r="D369" s="34" t="s">
        <v>188</v>
      </c>
      <c r="E369" s="66"/>
      <c r="F369" s="34"/>
      <c r="G369" s="34"/>
      <c r="H369" s="67">
        <v>12000</v>
      </c>
      <c r="I369" s="67">
        <v>12000</v>
      </c>
      <c r="J369" s="67">
        <v>12000</v>
      </c>
    </row>
    <row r="370" spans="1:10" ht="29.25" customHeight="1">
      <c r="A370" s="36" t="s">
        <v>25</v>
      </c>
      <c r="B370" s="37" t="s">
        <v>21</v>
      </c>
      <c r="C370" s="38" t="s">
        <v>188</v>
      </c>
      <c r="D370" s="38" t="s">
        <v>188</v>
      </c>
      <c r="E370" s="34"/>
      <c r="F370" s="34"/>
      <c r="G370" s="34"/>
      <c r="H370" s="64">
        <v>12000</v>
      </c>
      <c r="I370" s="64">
        <v>12000</v>
      </c>
      <c r="J370" s="64">
        <v>12000</v>
      </c>
    </row>
    <row r="371" spans="1:10" ht="29.25" customHeight="1">
      <c r="A371" s="72" t="s">
        <v>27</v>
      </c>
      <c r="B371" s="37" t="s">
        <v>21</v>
      </c>
      <c r="C371" s="38" t="s">
        <v>188</v>
      </c>
      <c r="D371" s="38" t="s">
        <v>188</v>
      </c>
      <c r="E371" s="39" t="s">
        <v>26</v>
      </c>
      <c r="F371" s="34"/>
      <c r="G371" s="34"/>
      <c r="H371" s="64">
        <v>12000</v>
      </c>
      <c r="I371" s="64">
        <v>12000</v>
      </c>
      <c r="J371" s="64">
        <v>12000</v>
      </c>
    </row>
    <row r="372" spans="1:10" ht="19.5" customHeight="1">
      <c r="A372" s="36" t="s">
        <v>190</v>
      </c>
      <c r="B372" s="37" t="s">
        <v>21</v>
      </c>
      <c r="C372" s="38" t="s">
        <v>188</v>
      </c>
      <c r="D372" s="41" t="s">
        <v>188</v>
      </c>
      <c r="E372" s="39" t="s">
        <v>28</v>
      </c>
      <c r="F372" s="41"/>
      <c r="G372" s="41"/>
      <c r="H372" s="64">
        <v>12000</v>
      </c>
      <c r="I372" s="64">
        <v>12000</v>
      </c>
      <c r="J372" s="64">
        <v>12000</v>
      </c>
    </row>
    <row r="373" spans="1:10" ht="16.5" customHeight="1">
      <c r="A373" s="36" t="s">
        <v>191</v>
      </c>
      <c r="B373" s="37" t="s">
        <v>21</v>
      </c>
      <c r="C373" s="41" t="s">
        <v>188</v>
      </c>
      <c r="D373" s="41" t="s">
        <v>188</v>
      </c>
      <c r="E373" s="41" t="s">
        <v>192</v>
      </c>
      <c r="F373" s="41"/>
      <c r="G373" s="41"/>
      <c r="H373" s="64">
        <v>12000</v>
      </c>
      <c r="I373" s="64">
        <v>12000</v>
      </c>
      <c r="J373" s="64">
        <v>12000</v>
      </c>
    </row>
    <row r="374" spans="1:10" ht="35.25" customHeight="1">
      <c r="A374" s="72" t="s">
        <v>56</v>
      </c>
      <c r="B374" s="37" t="s">
        <v>21</v>
      </c>
      <c r="C374" s="41" t="s">
        <v>188</v>
      </c>
      <c r="D374" s="41" t="s">
        <v>188</v>
      </c>
      <c r="E374" s="41" t="s">
        <v>192</v>
      </c>
      <c r="F374" s="41" t="s">
        <v>38</v>
      </c>
      <c r="G374" s="41"/>
      <c r="H374" s="64">
        <v>12000</v>
      </c>
      <c r="I374" s="64">
        <v>12000</v>
      </c>
      <c r="J374" s="64">
        <v>12000</v>
      </c>
    </row>
    <row r="375" spans="1:10" ht="30" customHeight="1">
      <c r="A375" s="74" t="s">
        <v>57</v>
      </c>
      <c r="B375" s="37" t="s">
        <v>21</v>
      </c>
      <c r="C375" s="41" t="s">
        <v>188</v>
      </c>
      <c r="D375" s="41" t="s">
        <v>188</v>
      </c>
      <c r="E375" s="41" t="s">
        <v>192</v>
      </c>
      <c r="F375" s="41" t="s">
        <v>58</v>
      </c>
      <c r="G375" s="41"/>
      <c r="H375" s="64">
        <v>12000</v>
      </c>
      <c r="I375" s="64">
        <v>12000</v>
      </c>
      <c r="J375" s="64">
        <v>12000</v>
      </c>
    </row>
    <row r="376" spans="1:10" ht="25.5" customHeight="1">
      <c r="A376" s="36" t="s">
        <v>59</v>
      </c>
      <c r="B376" s="37" t="s">
        <v>21</v>
      </c>
      <c r="C376" s="41" t="s">
        <v>188</v>
      </c>
      <c r="D376" s="41" t="s">
        <v>188</v>
      </c>
      <c r="E376" s="41" t="s">
        <v>192</v>
      </c>
      <c r="F376" s="41" t="s">
        <v>60</v>
      </c>
      <c r="G376" s="41"/>
      <c r="H376" s="64">
        <v>12000</v>
      </c>
      <c r="I376" s="64">
        <v>12000</v>
      </c>
      <c r="J376" s="64">
        <v>12000</v>
      </c>
    </row>
    <row r="377" spans="1:10" ht="21.75" customHeight="1">
      <c r="A377" s="55" t="s">
        <v>73</v>
      </c>
      <c r="B377" s="37" t="s">
        <v>21</v>
      </c>
      <c r="C377" s="41" t="s">
        <v>188</v>
      </c>
      <c r="D377" s="41" t="s">
        <v>188</v>
      </c>
      <c r="E377" s="41" t="s">
        <v>192</v>
      </c>
      <c r="F377" s="41" t="s">
        <v>60</v>
      </c>
      <c r="G377" s="41" t="s">
        <v>74</v>
      </c>
      <c r="H377" s="64">
        <v>12000</v>
      </c>
      <c r="I377" s="64">
        <v>12000</v>
      </c>
      <c r="J377" s="64">
        <v>12000</v>
      </c>
    </row>
    <row r="378" spans="1:10" ht="23.25" customHeight="1">
      <c r="A378" s="55" t="s">
        <v>77</v>
      </c>
      <c r="B378" s="37" t="s">
        <v>21</v>
      </c>
      <c r="C378" s="41" t="s">
        <v>188</v>
      </c>
      <c r="D378" s="41" t="s">
        <v>188</v>
      </c>
      <c r="E378" s="41" t="s">
        <v>192</v>
      </c>
      <c r="F378" s="41" t="s">
        <v>60</v>
      </c>
      <c r="G378" s="41" t="s">
        <v>78</v>
      </c>
      <c r="H378" s="64">
        <v>12000</v>
      </c>
      <c r="I378" s="64">
        <v>12000</v>
      </c>
      <c r="J378" s="64">
        <v>12000</v>
      </c>
    </row>
    <row r="379" spans="1:10" ht="34.5" customHeight="1">
      <c r="A379" s="55" t="s">
        <v>193</v>
      </c>
      <c r="B379" s="37" t="s">
        <v>21</v>
      </c>
      <c r="C379" s="41" t="s">
        <v>188</v>
      </c>
      <c r="D379" s="41" t="s">
        <v>188</v>
      </c>
      <c r="E379" s="41" t="s">
        <v>192</v>
      </c>
      <c r="F379" s="41" t="s">
        <v>60</v>
      </c>
      <c r="G379" s="41" t="s">
        <v>194</v>
      </c>
      <c r="H379" s="64">
        <v>12000</v>
      </c>
      <c r="I379" s="64">
        <v>12000</v>
      </c>
      <c r="J379" s="64">
        <v>12000</v>
      </c>
    </row>
    <row r="380" spans="1:10" ht="11.25" customHeight="1">
      <c r="A380" s="55"/>
      <c r="B380" s="37"/>
      <c r="C380" s="41"/>
      <c r="D380" s="41"/>
      <c r="E380" s="41"/>
      <c r="F380" s="41"/>
      <c r="G380" s="41"/>
      <c r="H380" s="64"/>
      <c r="I380" s="64"/>
      <c r="J380" s="64"/>
    </row>
    <row r="381" spans="1:10" ht="21.75" customHeight="1">
      <c r="A381" s="33" t="s">
        <v>195</v>
      </c>
      <c r="B381" s="31" t="s">
        <v>21</v>
      </c>
      <c r="C381" s="34" t="s">
        <v>196</v>
      </c>
      <c r="D381" s="34"/>
      <c r="E381" s="41"/>
      <c r="F381" s="34"/>
      <c r="G381" s="34"/>
      <c r="H381" s="154">
        <f>H382</f>
        <v>1149200</v>
      </c>
      <c r="I381" s="35">
        <v>1149200</v>
      </c>
      <c r="J381" s="35">
        <v>1149200</v>
      </c>
    </row>
    <row r="382" spans="1:10" ht="19.5" customHeight="1">
      <c r="A382" s="36" t="s">
        <v>197</v>
      </c>
      <c r="B382" s="31" t="s">
        <v>21</v>
      </c>
      <c r="C382" s="34" t="s">
        <v>196</v>
      </c>
      <c r="D382" s="34" t="s">
        <v>22</v>
      </c>
      <c r="E382" s="34"/>
      <c r="F382" s="41"/>
      <c r="G382" s="41"/>
      <c r="H382" s="35">
        <f>H383</f>
        <v>1149200</v>
      </c>
      <c r="I382" s="35">
        <v>1149200</v>
      </c>
      <c r="J382" s="35">
        <v>1149200</v>
      </c>
    </row>
    <row r="383" spans="1:10" ht="19.5" customHeight="1">
      <c r="A383" s="87" t="s">
        <v>27</v>
      </c>
      <c r="B383" s="31" t="s">
        <v>21</v>
      </c>
      <c r="C383" s="34" t="s">
        <v>196</v>
      </c>
      <c r="D383" s="34" t="s">
        <v>22</v>
      </c>
      <c r="E383" s="107" t="s">
        <v>26</v>
      </c>
      <c r="F383" s="66"/>
      <c r="G383" s="66"/>
      <c r="H383" s="35">
        <f>H384</f>
        <v>1149200</v>
      </c>
      <c r="I383" s="35">
        <v>1149200</v>
      </c>
      <c r="J383" s="35">
        <v>1149200</v>
      </c>
    </row>
    <row r="384" spans="1:10" ht="33.75" customHeight="1">
      <c r="A384" s="36" t="s">
        <v>136</v>
      </c>
      <c r="B384" s="37" t="s">
        <v>21</v>
      </c>
      <c r="C384" s="38" t="s">
        <v>196</v>
      </c>
      <c r="D384" s="41" t="s">
        <v>22</v>
      </c>
      <c r="E384" s="39" t="s">
        <v>28</v>
      </c>
      <c r="F384" s="41"/>
      <c r="G384" s="41"/>
      <c r="H384" s="40">
        <f>H385+H399</f>
        <v>1149200</v>
      </c>
      <c r="I384" s="40">
        <f>I385+I399</f>
        <v>1149200</v>
      </c>
      <c r="J384" s="40">
        <f>J385+J399</f>
        <v>1149200</v>
      </c>
    </row>
    <row r="385" spans="1:10" ht="29.25" customHeight="1">
      <c r="A385" s="72" t="s">
        <v>56</v>
      </c>
      <c r="B385" s="37" t="s">
        <v>21</v>
      </c>
      <c r="C385" s="41" t="s">
        <v>196</v>
      </c>
      <c r="D385" s="41" t="s">
        <v>22</v>
      </c>
      <c r="E385" s="41" t="s">
        <v>198</v>
      </c>
      <c r="F385" s="41" t="s">
        <v>38</v>
      </c>
      <c r="G385" s="41"/>
      <c r="H385" s="40">
        <f>H386</f>
        <v>1139100</v>
      </c>
      <c r="I385" s="40">
        <v>1139100</v>
      </c>
      <c r="J385" s="40">
        <v>1139100</v>
      </c>
    </row>
    <row r="386" spans="1:10" ht="33.75" customHeight="1">
      <c r="A386" s="74" t="s">
        <v>57</v>
      </c>
      <c r="B386" s="37" t="s">
        <v>21</v>
      </c>
      <c r="C386" s="41" t="s">
        <v>196</v>
      </c>
      <c r="D386" s="41" t="s">
        <v>22</v>
      </c>
      <c r="E386" s="41" t="s">
        <v>198</v>
      </c>
      <c r="F386" s="41" t="s">
        <v>58</v>
      </c>
      <c r="G386" s="41"/>
      <c r="H386" s="40">
        <f>H387</f>
        <v>1139100</v>
      </c>
      <c r="I386" s="40">
        <v>1139100</v>
      </c>
      <c r="J386" s="40">
        <v>1139100</v>
      </c>
    </row>
    <row r="387" spans="1:10" ht="16.5" customHeight="1">
      <c r="A387" s="36" t="s">
        <v>59</v>
      </c>
      <c r="B387" s="37" t="s">
        <v>21</v>
      </c>
      <c r="C387" s="41" t="s">
        <v>196</v>
      </c>
      <c r="D387" s="41" t="s">
        <v>22</v>
      </c>
      <c r="E387" s="41" t="s">
        <v>198</v>
      </c>
      <c r="F387" s="41" t="s">
        <v>60</v>
      </c>
      <c r="G387" s="41"/>
      <c r="H387" s="40">
        <f>H388+H392</f>
        <v>1139100</v>
      </c>
      <c r="I387" s="40">
        <f>I388+I392</f>
        <v>1294100</v>
      </c>
      <c r="J387" s="40">
        <f>J388+J392</f>
        <v>1294100</v>
      </c>
    </row>
    <row r="388" spans="1:10" ht="23.25" customHeight="1">
      <c r="A388" s="36" t="s">
        <v>37</v>
      </c>
      <c r="B388" s="37" t="s">
        <v>21</v>
      </c>
      <c r="C388" s="41" t="s">
        <v>196</v>
      </c>
      <c r="D388" s="41" t="s">
        <v>22</v>
      </c>
      <c r="E388" s="41" t="s">
        <v>198</v>
      </c>
      <c r="F388" s="41" t="s">
        <v>60</v>
      </c>
      <c r="G388" s="41" t="s">
        <v>38</v>
      </c>
      <c r="H388" s="40">
        <f>H389</f>
        <v>798600</v>
      </c>
      <c r="I388" s="40">
        <v>953600</v>
      </c>
      <c r="J388" s="40">
        <v>953600</v>
      </c>
    </row>
    <row r="389" spans="1:10" ht="18.75" customHeight="1">
      <c r="A389" s="55" t="s">
        <v>61</v>
      </c>
      <c r="B389" s="37" t="s">
        <v>21</v>
      </c>
      <c r="C389" s="41" t="s">
        <v>196</v>
      </c>
      <c r="D389" s="41" t="s">
        <v>22</v>
      </c>
      <c r="E389" s="41" t="s">
        <v>198</v>
      </c>
      <c r="F389" s="41" t="s">
        <v>60</v>
      </c>
      <c r="G389" s="41" t="s">
        <v>62</v>
      </c>
      <c r="H389" s="40">
        <f>H390+H391</f>
        <v>798600</v>
      </c>
      <c r="I389" s="40">
        <v>953600</v>
      </c>
      <c r="J389" s="40">
        <v>953600</v>
      </c>
    </row>
    <row r="390" spans="1:10" ht="18.75" customHeight="1">
      <c r="A390" s="119" t="s">
        <v>67</v>
      </c>
      <c r="B390" s="120" t="s">
        <v>21</v>
      </c>
      <c r="C390" s="121" t="s">
        <v>196</v>
      </c>
      <c r="D390" s="121" t="s">
        <v>22</v>
      </c>
      <c r="E390" s="121" t="s">
        <v>198</v>
      </c>
      <c r="F390" s="121" t="s">
        <v>60</v>
      </c>
      <c r="G390" s="121" t="s">
        <v>68</v>
      </c>
      <c r="H390" s="123">
        <f>828600-30000-125000</f>
        <v>673600</v>
      </c>
      <c r="I390" s="219">
        <f>H390</f>
        <v>673600</v>
      </c>
      <c r="J390" s="219">
        <f>I390</f>
        <v>673600</v>
      </c>
    </row>
    <row r="391" spans="1:10" ht="18" customHeight="1">
      <c r="A391" s="180" t="s">
        <v>69</v>
      </c>
      <c r="B391" s="165" t="s">
        <v>21</v>
      </c>
      <c r="C391" s="166" t="s">
        <v>196</v>
      </c>
      <c r="D391" s="166" t="s">
        <v>22</v>
      </c>
      <c r="E391" s="166" t="s">
        <v>198</v>
      </c>
      <c r="F391" s="166" t="s">
        <v>60</v>
      </c>
      <c r="G391" s="166" t="s">
        <v>70</v>
      </c>
      <c r="H391" s="167">
        <v>125000</v>
      </c>
      <c r="I391" s="167">
        <v>125000</v>
      </c>
      <c r="J391" s="167">
        <v>125000</v>
      </c>
    </row>
    <row r="392" spans="1:10" ht="15.75">
      <c r="A392" s="119" t="s">
        <v>73</v>
      </c>
      <c r="B392" s="120" t="s">
        <v>21</v>
      </c>
      <c r="C392" s="121" t="s">
        <v>196</v>
      </c>
      <c r="D392" s="121" t="s">
        <v>22</v>
      </c>
      <c r="E392" s="121" t="s">
        <v>198</v>
      </c>
      <c r="F392" s="121" t="s">
        <v>60</v>
      </c>
      <c r="G392" s="121" t="s">
        <v>74</v>
      </c>
      <c r="H392" s="123">
        <f>H394+H393</f>
        <v>340500</v>
      </c>
      <c r="I392" s="123">
        <f>I394+I393</f>
        <v>340500</v>
      </c>
      <c r="J392" s="123">
        <f>J394+J393</f>
        <v>340500</v>
      </c>
    </row>
    <row r="393" spans="1:10" ht="15.75">
      <c r="A393" s="119" t="s">
        <v>75</v>
      </c>
      <c r="B393" s="120" t="s">
        <v>21</v>
      </c>
      <c r="C393" s="121" t="s">
        <v>196</v>
      </c>
      <c r="D393" s="121" t="s">
        <v>22</v>
      </c>
      <c r="E393" s="121" t="s">
        <v>198</v>
      </c>
      <c r="F393" s="121" t="s">
        <v>60</v>
      </c>
      <c r="G393" s="121" t="s">
        <v>76</v>
      </c>
      <c r="H393" s="123">
        <f>125000</f>
        <v>125000</v>
      </c>
      <c r="I393" s="123">
        <f>H393</f>
        <v>125000</v>
      </c>
      <c r="J393" s="123">
        <f>I393</f>
        <v>125000</v>
      </c>
    </row>
    <row r="394" spans="1:10" ht="23.25" customHeight="1">
      <c r="A394" s="55" t="s">
        <v>77</v>
      </c>
      <c r="B394" s="37" t="s">
        <v>21</v>
      </c>
      <c r="C394" s="41" t="s">
        <v>196</v>
      </c>
      <c r="D394" s="41" t="s">
        <v>22</v>
      </c>
      <c r="E394" s="41" t="s">
        <v>198</v>
      </c>
      <c r="F394" s="41" t="s">
        <v>60</v>
      </c>
      <c r="G394" s="41" t="s">
        <v>78</v>
      </c>
      <c r="H394" s="40">
        <f>H395+H396+H397+H398</f>
        <v>215500</v>
      </c>
      <c r="I394" s="40">
        <f>I395+I396+I397+I398</f>
        <v>215500</v>
      </c>
      <c r="J394" s="40">
        <f>J395+J396+J397+J398</f>
        <v>215500</v>
      </c>
    </row>
    <row r="395" spans="1:10" ht="26.25" customHeight="1">
      <c r="A395" s="50" t="s">
        <v>199</v>
      </c>
      <c r="B395" s="46" t="s">
        <v>21</v>
      </c>
      <c r="C395" s="47" t="s">
        <v>196</v>
      </c>
      <c r="D395" s="47" t="s">
        <v>22</v>
      </c>
      <c r="E395" s="47" t="s">
        <v>198</v>
      </c>
      <c r="F395" s="47" t="s">
        <v>60</v>
      </c>
      <c r="G395" s="47" t="s">
        <v>200</v>
      </c>
      <c r="H395" s="48">
        <v>60500</v>
      </c>
      <c r="I395" s="48">
        <v>60500</v>
      </c>
      <c r="J395" s="48">
        <v>60500</v>
      </c>
    </row>
    <row r="396" spans="1:10" ht="15.75">
      <c r="A396" s="50" t="s">
        <v>79</v>
      </c>
      <c r="B396" s="46" t="s">
        <v>21</v>
      </c>
      <c r="C396" s="47" t="s">
        <v>196</v>
      </c>
      <c r="D396" s="47" t="s">
        <v>22</v>
      </c>
      <c r="E396" s="47" t="s">
        <v>198</v>
      </c>
      <c r="F396" s="47" t="s">
        <v>60</v>
      </c>
      <c r="G396" s="47" t="s">
        <v>80</v>
      </c>
      <c r="H396" s="48">
        <v>1000</v>
      </c>
      <c r="I396" s="48">
        <v>1000</v>
      </c>
      <c r="J396" s="48">
        <v>1000</v>
      </c>
    </row>
    <row r="397" spans="1:10" ht="15.75" customHeight="1">
      <c r="A397" s="50" t="s">
        <v>81</v>
      </c>
      <c r="B397" s="46" t="s">
        <v>21</v>
      </c>
      <c r="C397" s="47" t="s">
        <v>196</v>
      </c>
      <c r="D397" s="47" t="s">
        <v>22</v>
      </c>
      <c r="E397" s="47" t="s">
        <v>198</v>
      </c>
      <c r="F397" s="47" t="s">
        <v>60</v>
      </c>
      <c r="G397" s="47" t="s">
        <v>82</v>
      </c>
      <c r="H397" s="48">
        <f>7500+30000</f>
        <v>37500</v>
      </c>
      <c r="I397" s="48">
        <f>H397</f>
        <v>37500</v>
      </c>
      <c r="J397" s="48">
        <f>I397</f>
        <v>37500</v>
      </c>
    </row>
    <row r="398" spans="1:10" s="24" customFormat="1" ht="30" customHeight="1">
      <c r="A398" s="50" t="s">
        <v>193</v>
      </c>
      <c r="B398" s="46" t="s">
        <v>21</v>
      </c>
      <c r="C398" s="47" t="s">
        <v>196</v>
      </c>
      <c r="D398" s="47" t="s">
        <v>22</v>
      </c>
      <c r="E398" s="47" t="s">
        <v>198</v>
      </c>
      <c r="F398" s="47" t="s">
        <v>60</v>
      </c>
      <c r="G398" s="47" t="s">
        <v>194</v>
      </c>
      <c r="H398" s="48">
        <v>116500</v>
      </c>
      <c r="I398" s="48">
        <v>116500</v>
      </c>
      <c r="J398" s="48">
        <v>116500</v>
      </c>
    </row>
    <row r="399" spans="1:10" ht="13.5" customHeight="1">
      <c r="A399" s="50" t="s">
        <v>83</v>
      </c>
      <c r="B399" s="46" t="s">
        <v>21</v>
      </c>
      <c r="C399" s="47" t="s">
        <v>196</v>
      </c>
      <c r="D399" s="47" t="s">
        <v>22</v>
      </c>
      <c r="E399" s="47" t="s">
        <v>198</v>
      </c>
      <c r="F399" s="47" t="s">
        <v>84</v>
      </c>
      <c r="G399" s="47" t="s">
        <v>150</v>
      </c>
      <c r="H399" s="48">
        <v>10100</v>
      </c>
      <c r="I399" s="48">
        <v>10100</v>
      </c>
      <c r="J399" s="48">
        <v>10100</v>
      </c>
    </row>
    <row r="400" spans="1:10" ht="15.75" customHeight="1">
      <c r="A400" s="55" t="s">
        <v>85</v>
      </c>
      <c r="B400" s="37" t="s">
        <v>21</v>
      </c>
      <c r="C400" s="41" t="s">
        <v>196</v>
      </c>
      <c r="D400" s="41" t="s">
        <v>22</v>
      </c>
      <c r="E400" s="41" t="s">
        <v>198</v>
      </c>
      <c r="F400" s="41" t="s">
        <v>86</v>
      </c>
      <c r="G400" s="41" t="s">
        <v>150</v>
      </c>
      <c r="H400" s="40">
        <v>10100</v>
      </c>
      <c r="I400" s="40">
        <v>10100</v>
      </c>
      <c r="J400" s="40">
        <v>10100</v>
      </c>
    </row>
    <row r="401" spans="1:10" ht="26.25" customHeight="1">
      <c r="A401" s="55" t="s">
        <v>87</v>
      </c>
      <c r="B401" s="37" t="s">
        <v>21</v>
      </c>
      <c r="C401" s="41" t="s">
        <v>196</v>
      </c>
      <c r="D401" s="41" t="s">
        <v>22</v>
      </c>
      <c r="E401" s="41" t="s">
        <v>198</v>
      </c>
      <c r="F401" s="41" t="s">
        <v>88</v>
      </c>
      <c r="G401" s="41" t="s">
        <v>38</v>
      </c>
      <c r="H401" s="40">
        <v>10100</v>
      </c>
      <c r="I401" s="40">
        <v>10100</v>
      </c>
      <c r="J401" s="40">
        <v>10100</v>
      </c>
    </row>
    <row r="402" spans="1:10" ht="32.25" customHeight="1">
      <c r="A402" s="55" t="s">
        <v>89</v>
      </c>
      <c r="B402" s="37" t="s">
        <v>21</v>
      </c>
      <c r="C402" s="41" t="s">
        <v>196</v>
      </c>
      <c r="D402" s="41" t="s">
        <v>22</v>
      </c>
      <c r="E402" s="41" t="s">
        <v>198</v>
      </c>
      <c r="F402" s="41" t="s">
        <v>88</v>
      </c>
      <c r="G402" s="41" t="s">
        <v>90</v>
      </c>
      <c r="H402" s="40">
        <v>10100</v>
      </c>
      <c r="I402" s="40">
        <v>10100</v>
      </c>
      <c r="J402" s="40">
        <v>10100</v>
      </c>
    </row>
    <row r="403" spans="1:10" ht="24.75" customHeight="1">
      <c r="A403" s="55" t="s">
        <v>91</v>
      </c>
      <c r="B403" s="37" t="s">
        <v>21</v>
      </c>
      <c r="C403" s="41" t="s">
        <v>196</v>
      </c>
      <c r="D403" s="41" t="s">
        <v>22</v>
      </c>
      <c r="E403" s="41" t="s">
        <v>198</v>
      </c>
      <c r="F403" s="41" t="s">
        <v>88</v>
      </c>
      <c r="G403" s="41" t="s">
        <v>92</v>
      </c>
      <c r="H403" s="40">
        <v>10100</v>
      </c>
      <c r="I403" s="40">
        <v>10100</v>
      </c>
      <c r="J403" s="40">
        <v>10100</v>
      </c>
    </row>
    <row r="404" spans="1:10" ht="13.5" customHeight="1">
      <c r="A404" s="55"/>
      <c r="B404" s="37"/>
      <c r="C404" s="41"/>
      <c r="D404" s="41"/>
      <c r="E404" s="41"/>
      <c r="F404" s="41"/>
      <c r="G404" s="41"/>
      <c r="H404" s="64"/>
      <c r="I404" s="64"/>
      <c r="J404" s="64"/>
    </row>
    <row r="405" spans="1:10" ht="23.25" customHeight="1">
      <c r="A405" s="65" t="s">
        <v>201</v>
      </c>
      <c r="B405" s="31" t="s">
        <v>21</v>
      </c>
      <c r="C405" s="34" t="s">
        <v>133</v>
      </c>
      <c r="D405" s="66"/>
      <c r="E405" s="41"/>
      <c r="F405" s="66"/>
      <c r="G405" s="66"/>
      <c r="H405" s="153">
        <f>H406+H415</f>
        <v>869160.78</v>
      </c>
      <c r="I405" s="153">
        <f>I406+I415</f>
        <v>869160.78</v>
      </c>
      <c r="J405" s="153">
        <f>J406+J415</f>
        <v>869160.78</v>
      </c>
    </row>
    <row r="406" spans="1:10" ht="17.25" customHeight="1">
      <c r="A406" s="176" t="s">
        <v>202</v>
      </c>
      <c r="B406" s="172" t="s">
        <v>21</v>
      </c>
      <c r="C406" s="184" t="s">
        <v>133</v>
      </c>
      <c r="D406" s="173" t="s">
        <v>22</v>
      </c>
      <c r="E406" s="184"/>
      <c r="F406" s="173"/>
      <c r="G406" s="173"/>
      <c r="H406" s="153">
        <f t="shared" ref="H406:J412" si="27">H407</f>
        <v>419160.78</v>
      </c>
      <c r="I406" s="153">
        <f t="shared" si="27"/>
        <v>419160.78</v>
      </c>
      <c r="J406" s="153">
        <f t="shared" si="27"/>
        <v>419160.78</v>
      </c>
    </row>
    <row r="407" spans="1:10" ht="60.75" customHeight="1">
      <c r="A407" s="177" t="s">
        <v>106</v>
      </c>
      <c r="B407" s="120" t="s">
        <v>21</v>
      </c>
      <c r="C407" s="122" t="s">
        <v>133</v>
      </c>
      <c r="D407" s="121" t="s">
        <v>22</v>
      </c>
      <c r="E407" s="185" t="s">
        <v>107</v>
      </c>
      <c r="F407" s="121"/>
      <c r="G407" s="121"/>
      <c r="H407" s="186">
        <f t="shared" si="27"/>
        <v>419160.78</v>
      </c>
      <c r="I407" s="186">
        <f t="shared" si="27"/>
        <v>419160.78</v>
      </c>
      <c r="J407" s="186">
        <f t="shared" si="27"/>
        <v>419160.78</v>
      </c>
    </row>
    <row r="408" spans="1:10" ht="21" customHeight="1">
      <c r="A408" s="177" t="s">
        <v>203</v>
      </c>
      <c r="B408" s="120" t="s">
        <v>21</v>
      </c>
      <c r="C408" s="121" t="s">
        <v>133</v>
      </c>
      <c r="D408" s="121" t="s">
        <v>22</v>
      </c>
      <c r="E408" s="185" t="s">
        <v>107</v>
      </c>
      <c r="F408" s="121" t="s">
        <v>74</v>
      </c>
      <c r="G408" s="121"/>
      <c r="H408" s="186">
        <f t="shared" si="27"/>
        <v>419160.78</v>
      </c>
      <c r="I408" s="186">
        <f t="shared" si="27"/>
        <v>419160.78</v>
      </c>
      <c r="J408" s="186">
        <f t="shared" si="27"/>
        <v>419160.78</v>
      </c>
    </row>
    <row r="409" spans="1:10" ht="32.25" customHeight="1">
      <c r="A409" s="187" t="s">
        <v>257</v>
      </c>
      <c r="B409" s="120" t="s">
        <v>21</v>
      </c>
      <c r="C409" s="121" t="s">
        <v>133</v>
      </c>
      <c r="D409" s="121" t="s">
        <v>22</v>
      </c>
      <c r="E409" s="185" t="s">
        <v>107</v>
      </c>
      <c r="F409" s="121" t="s">
        <v>76</v>
      </c>
      <c r="G409" s="121"/>
      <c r="H409" s="186">
        <f t="shared" si="27"/>
        <v>419160.78</v>
      </c>
      <c r="I409" s="186">
        <f t="shared" si="27"/>
        <v>419160.78</v>
      </c>
      <c r="J409" s="186">
        <f t="shared" si="27"/>
        <v>419160.78</v>
      </c>
    </row>
    <row r="410" spans="1:10" ht="30.75" customHeight="1">
      <c r="A410" s="119" t="s">
        <v>253</v>
      </c>
      <c r="B410" s="120" t="s">
        <v>21</v>
      </c>
      <c r="C410" s="121" t="s">
        <v>133</v>
      </c>
      <c r="D410" s="121" t="s">
        <v>22</v>
      </c>
      <c r="E410" s="185" t="s">
        <v>107</v>
      </c>
      <c r="F410" s="121" t="s">
        <v>254</v>
      </c>
      <c r="G410" s="121"/>
      <c r="H410" s="186">
        <f t="shared" si="27"/>
        <v>419160.78</v>
      </c>
      <c r="I410" s="186">
        <f t="shared" si="27"/>
        <v>419160.78</v>
      </c>
      <c r="J410" s="186">
        <f t="shared" si="27"/>
        <v>419160.78</v>
      </c>
    </row>
    <row r="411" spans="1:10" ht="24.75" customHeight="1">
      <c r="A411" s="177" t="s">
        <v>37</v>
      </c>
      <c r="B411" s="120" t="s">
        <v>21</v>
      </c>
      <c r="C411" s="121" t="s">
        <v>133</v>
      </c>
      <c r="D411" s="121" t="s">
        <v>22</v>
      </c>
      <c r="E411" s="185" t="s">
        <v>107</v>
      </c>
      <c r="F411" s="121" t="s">
        <v>254</v>
      </c>
      <c r="G411" s="121" t="s">
        <v>38</v>
      </c>
      <c r="H411" s="186">
        <f t="shared" si="27"/>
        <v>419160.78</v>
      </c>
      <c r="I411" s="186">
        <f t="shared" si="27"/>
        <v>419160.78</v>
      </c>
      <c r="J411" s="186">
        <f t="shared" si="27"/>
        <v>419160.78</v>
      </c>
    </row>
    <row r="412" spans="1:10" ht="21" customHeight="1">
      <c r="A412" s="119" t="s">
        <v>43</v>
      </c>
      <c r="B412" s="120" t="s">
        <v>21</v>
      </c>
      <c r="C412" s="121" t="s">
        <v>133</v>
      </c>
      <c r="D412" s="121" t="s">
        <v>22</v>
      </c>
      <c r="E412" s="185" t="s">
        <v>107</v>
      </c>
      <c r="F412" s="121" t="s">
        <v>254</v>
      </c>
      <c r="G412" s="121" t="s">
        <v>44</v>
      </c>
      <c r="H412" s="186">
        <f t="shared" si="27"/>
        <v>419160.78</v>
      </c>
      <c r="I412" s="186">
        <f t="shared" si="27"/>
        <v>419160.78</v>
      </c>
      <c r="J412" s="186">
        <f t="shared" si="27"/>
        <v>419160.78</v>
      </c>
    </row>
    <row r="413" spans="1:10" ht="31.5" customHeight="1">
      <c r="A413" s="180" t="s">
        <v>206</v>
      </c>
      <c r="B413" s="165" t="s">
        <v>21</v>
      </c>
      <c r="C413" s="166" t="s">
        <v>133</v>
      </c>
      <c r="D413" s="166" t="s">
        <v>22</v>
      </c>
      <c r="E413" s="188" t="s">
        <v>107</v>
      </c>
      <c r="F413" s="166" t="s">
        <v>254</v>
      </c>
      <c r="G413" s="166" t="s">
        <v>207</v>
      </c>
      <c r="H413" s="189">
        <f>383522+30700+4938.78</f>
        <v>419160.78</v>
      </c>
      <c r="I413" s="189">
        <f>H413</f>
        <v>419160.78</v>
      </c>
      <c r="J413" s="189">
        <f>I413</f>
        <v>419160.78</v>
      </c>
    </row>
    <row r="414" spans="1:10" ht="9" customHeight="1">
      <c r="A414" s="50"/>
      <c r="B414" s="46"/>
      <c r="C414" s="47"/>
      <c r="D414" s="47"/>
      <c r="E414" s="127"/>
      <c r="F414" s="47"/>
      <c r="G414" s="47"/>
      <c r="H414" s="59"/>
      <c r="I414" s="59"/>
      <c r="J414" s="59"/>
    </row>
    <row r="415" spans="1:10" ht="31.5" customHeight="1">
      <c r="A415" s="83" t="s">
        <v>234</v>
      </c>
      <c r="B415" s="84" t="s">
        <v>21</v>
      </c>
      <c r="C415" s="85" t="s">
        <v>133</v>
      </c>
      <c r="D415" s="85" t="s">
        <v>119</v>
      </c>
      <c r="E415" s="158"/>
      <c r="F415" s="85"/>
      <c r="G415" s="85"/>
      <c r="H415" s="128">
        <f t="shared" ref="H415:J420" si="28">H416</f>
        <v>450000</v>
      </c>
      <c r="I415" s="128">
        <f t="shared" si="28"/>
        <v>450000</v>
      </c>
      <c r="J415" s="128">
        <f t="shared" si="28"/>
        <v>450000</v>
      </c>
    </row>
    <row r="416" spans="1:10" ht="51" customHeight="1">
      <c r="A416" s="50" t="s">
        <v>237</v>
      </c>
      <c r="B416" s="46" t="s">
        <v>21</v>
      </c>
      <c r="C416" s="47" t="s">
        <v>133</v>
      </c>
      <c r="D416" s="47" t="s">
        <v>119</v>
      </c>
      <c r="E416" s="127" t="s">
        <v>235</v>
      </c>
      <c r="F416" s="47"/>
      <c r="G416" s="47"/>
      <c r="H416" s="59">
        <f t="shared" si="28"/>
        <v>450000</v>
      </c>
      <c r="I416" s="59">
        <f t="shared" si="28"/>
        <v>450000</v>
      </c>
      <c r="J416" s="59">
        <f t="shared" si="28"/>
        <v>450000</v>
      </c>
    </row>
    <row r="417" spans="1:13" ht="31.5" customHeight="1">
      <c r="A417" s="50" t="s">
        <v>203</v>
      </c>
      <c r="B417" s="46" t="s">
        <v>21</v>
      </c>
      <c r="C417" s="47" t="s">
        <v>133</v>
      </c>
      <c r="D417" s="47" t="s">
        <v>119</v>
      </c>
      <c r="E417" s="127" t="s">
        <v>235</v>
      </c>
      <c r="F417" s="47" t="s">
        <v>74</v>
      </c>
      <c r="G417" s="47"/>
      <c r="H417" s="59">
        <f t="shared" si="28"/>
        <v>450000</v>
      </c>
      <c r="I417" s="59">
        <f t="shared" si="28"/>
        <v>450000</v>
      </c>
      <c r="J417" s="59">
        <f t="shared" si="28"/>
        <v>450000</v>
      </c>
    </row>
    <row r="418" spans="1:13" ht="31.5" customHeight="1">
      <c r="A418" s="50" t="s">
        <v>204</v>
      </c>
      <c r="B418" s="46" t="s">
        <v>21</v>
      </c>
      <c r="C418" s="47" t="s">
        <v>133</v>
      </c>
      <c r="D418" s="47" t="s">
        <v>119</v>
      </c>
      <c r="E418" s="127" t="s">
        <v>235</v>
      </c>
      <c r="F418" s="47" t="s">
        <v>205</v>
      </c>
      <c r="G418" s="47"/>
      <c r="H418" s="59">
        <f t="shared" si="28"/>
        <v>450000</v>
      </c>
      <c r="I418" s="59">
        <f t="shared" si="28"/>
        <v>450000</v>
      </c>
      <c r="J418" s="59">
        <f t="shared" si="28"/>
        <v>450000</v>
      </c>
    </row>
    <row r="419" spans="1:13" ht="31.5" customHeight="1">
      <c r="A419" s="50" t="s">
        <v>240</v>
      </c>
      <c r="B419" s="46" t="s">
        <v>21</v>
      </c>
      <c r="C419" s="47" t="s">
        <v>133</v>
      </c>
      <c r="D419" s="47" t="s">
        <v>119</v>
      </c>
      <c r="E419" s="127" t="s">
        <v>235</v>
      </c>
      <c r="F419" s="47" t="s">
        <v>236</v>
      </c>
      <c r="G419" s="47"/>
      <c r="H419" s="59">
        <f t="shared" si="28"/>
        <v>450000</v>
      </c>
      <c r="I419" s="59">
        <f t="shared" si="28"/>
        <v>450000</v>
      </c>
      <c r="J419" s="59">
        <f t="shared" si="28"/>
        <v>450000</v>
      </c>
    </row>
    <row r="420" spans="1:13" ht="31.5" customHeight="1">
      <c r="A420" s="36" t="s">
        <v>73</v>
      </c>
      <c r="B420" s="46" t="s">
        <v>21</v>
      </c>
      <c r="C420" s="47" t="s">
        <v>133</v>
      </c>
      <c r="D420" s="47" t="s">
        <v>119</v>
      </c>
      <c r="E420" s="127" t="s">
        <v>235</v>
      </c>
      <c r="F420" s="47" t="s">
        <v>236</v>
      </c>
      <c r="G420" s="41" t="s">
        <v>74</v>
      </c>
      <c r="H420" s="59">
        <f t="shared" si="28"/>
        <v>450000</v>
      </c>
      <c r="I420" s="59">
        <f t="shared" si="28"/>
        <v>450000</v>
      </c>
      <c r="J420" s="59">
        <f t="shared" si="28"/>
        <v>450000</v>
      </c>
    </row>
    <row r="421" spans="1:13" ht="31.5" customHeight="1">
      <c r="A421" s="55" t="s">
        <v>77</v>
      </c>
      <c r="B421" s="46" t="s">
        <v>21</v>
      </c>
      <c r="C421" s="47" t="s">
        <v>133</v>
      </c>
      <c r="D421" s="47" t="s">
        <v>119</v>
      </c>
      <c r="E421" s="127" t="s">
        <v>235</v>
      </c>
      <c r="F421" s="47" t="s">
        <v>236</v>
      </c>
      <c r="G421" s="41" t="s">
        <v>78</v>
      </c>
      <c r="H421" s="59">
        <f>H422</f>
        <v>450000</v>
      </c>
      <c r="I421" s="59">
        <f>H421</f>
        <v>450000</v>
      </c>
      <c r="J421" s="59">
        <f>J422</f>
        <v>450000</v>
      </c>
    </row>
    <row r="422" spans="1:13" ht="31.5" customHeight="1">
      <c r="A422" s="50" t="s">
        <v>239</v>
      </c>
      <c r="B422" s="46" t="s">
        <v>21</v>
      </c>
      <c r="C422" s="47" t="s">
        <v>133</v>
      </c>
      <c r="D422" s="47" t="s">
        <v>119</v>
      </c>
      <c r="E422" s="127" t="s">
        <v>235</v>
      </c>
      <c r="F422" s="47" t="s">
        <v>236</v>
      </c>
      <c r="G422" s="47" t="s">
        <v>238</v>
      </c>
      <c r="H422" s="59">
        <v>450000</v>
      </c>
      <c r="I422" s="59">
        <f>H422</f>
        <v>450000</v>
      </c>
      <c r="J422" s="59">
        <f>I422</f>
        <v>450000</v>
      </c>
    </row>
    <row r="423" spans="1:13" ht="14.25" customHeight="1">
      <c r="A423" s="55"/>
      <c r="B423" s="37"/>
      <c r="C423" s="41"/>
      <c r="D423" s="41"/>
      <c r="E423" s="42"/>
      <c r="F423" s="41"/>
      <c r="G423" s="41"/>
      <c r="H423" s="64"/>
      <c r="I423" s="64"/>
      <c r="J423" s="64"/>
    </row>
    <row r="424" spans="1:13" ht="20.25" customHeight="1">
      <c r="A424" s="33" t="s">
        <v>208</v>
      </c>
      <c r="B424" s="31" t="s">
        <v>21</v>
      </c>
      <c r="C424" s="34" t="s">
        <v>96</v>
      </c>
      <c r="D424" s="34"/>
      <c r="E424" s="66"/>
      <c r="F424" s="34"/>
      <c r="G424" s="34"/>
      <c r="H424" s="153">
        <f>H425+H434</f>
        <v>3070450</v>
      </c>
      <c r="I424" s="128">
        <f t="shared" ref="I424:J432" si="29">H424</f>
        <v>3070450</v>
      </c>
      <c r="J424" s="128">
        <f t="shared" si="29"/>
        <v>3070450</v>
      </c>
    </row>
    <row r="425" spans="1:13" ht="15" customHeight="1">
      <c r="A425" s="33" t="s">
        <v>209</v>
      </c>
      <c r="B425" s="31" t="s">
        <v>21</v>
      </c>
      <c r="C425" s="34" t="s">
        <v>96</v>
      </c>
      <c r="D425" s="34" t="s">
        <v>22</v>
      </c>
      <c r="E425" s="34"/>
      <c r="F425" s="34"/>
      <c r="G425" s="34"/>
      <c r="H425" s="96">
        <f t="shared" ref="H425:H431" si="30">H426</f>
        <v>30000</v>
      </c>
      <c r="I425" s="128">
        <f t="shared" si="29"/>
        <v>30000</v>
      </c>
      <c r="J425" s="128">
        <f t="shared" si="29"/>
        <v>30000</v>
      </c>
    </row>
    <row r="426" spans="1:13" ht="21" customHeight="1">
      <c r="A426" s="87" t="s">
        <v>27</v>
      </c>
      <c r="B426" s="31" t="s">
        <v>21</v>
      </c>
      <c r="C426" s="34" t="s">
        <v>96</v>
      </c>
      <c r="D426" s="34" t="s">
        <v>22</v>
      </c>
      <c r="E426" s="107" t="s">
        <v>26</v>
      </c>
      <c r="F426" s="34"/>
      <c r="G426" s="34"/>
      <c r="H426" s="96">
        <f t="shared" si="30"/>
        <v>30000</v>
      </c>
      <c r="I426" s="128">
        <f t="shared" si="29"/>
        <v>30000</v>
      </c>
      <c r="J426" s="128">
        <f t="shared" si="29"/>
        <v>30000</v>
      </c>
    </row>
    <row r="427" spans="1:13" ht="30" customHeight="1">
      <c r="A427" s="72" t="s">
        <v>56</v>
      </c>
      <c r="B427" s="37" t="s">
        <v>21</v>
      </c>
      <c r="C427" s="38" t="s">
        <v>96</v>
      </c>
      <c r="D427" s="41" t="s">
        <v>22</v>
      </c>
      <c r="E427" s="39" t="s">
        <v>28</v>
      </c>
      <c r="F427" s="41" t="s">
        <v>38</v>
      </c>
      <c r="G427" s="41"/>
      <c r="H427" s="58">
        <f t="shared" si="30"/>
        <v>30000</v>
      </c>
      <c r="I427" s="59">
        <f t="shared" si="29"/>
        <v>30000</v>
      </c>
      <c r="J427" s="59">
        <f t="shared" si="29"/>
        <v>30000</v>
      </c>
    </row>
    <row r="428" spans="1:13" ht="30" customHeight="1">
      <c r="A428" s="74" t="s">
        <v>57</v>
      </c>
      <c r="B428" s="37" t="s">
        <v>21</v>
      </c>
      <c r="C428" s="41" t="s">
        <v>96</v>
      </c>
      <c r="D428" s="41" t="s">
        <v>22</v>
      </c>
      <c r="E428" s="41" t="s">
        <v>210</v>
      </c>
      <c r="F428" s="41" t="s">
        <v>58</v>
      </c>
      <c r="G428" s="41"/>
      <c r="H428" s="58">
        <f t="shared" si="30"/>
        <v>30000</v>
      </c>
      <c r="I428" s="59">
        <f t="shared" si="29"/>
        <v>30000</v>
      </c>
      <c r="J428" s="59">
        <f t="shared" si="29"/>
        <v>30000</v>
      </c>
    </row>
    <row r="429" spans="1:13" ht="21" customHeight="1">
      <c r="A429" s="36" t="s">
        <v>59</v>
      </c>
      <c r="B429" s="37" t="s">
        <v>21</v>
      </c>
      <c r="C429" s="41" t="s">
        <v>96</v>
      </c>
      <c r="D429" s="41" t="s">
        <v>22</v>
      </c>
      <c r="E429" s="41" t="s">
        <v>210</v>
      </c>
      <c r="F429" s="41" t="s">
        <v>60</v>
      </c>
      <c r="G429" s="41"/>
      <c r="H429" s="58">
        <f t="shared" si="30"/>
        <v>30000</v>
      </c>
      <c r="I429" s="59">
        <f t="shared" si="29"/>
        <v>30000</v>
      </c>
      <c r="J429" s="59">
        <f t="shared" si="29"/>
        <v>30000</v>
      </c>
    </row>
    <row r="430" spans="1:13" ht="25.5" customHeight="1">
      <c r="A430" s="36" t="s">
        <v>73</v>
      </c>
      <c r="B430" s="37" t="s">
        <v>21</v>
      </c>
      <c r="C430" s="41" t="s">
        <v>96</v>
      </c>
      <c r="D430" s="41" t="s">
        <v>22</v>
      </c>
      <c r="E430" s="41" t="s">
        <v>210</v>
      </c>
      <c r="F430" s="41" t="s">
        <v>60</v>
      </c>
      <c r="G430" s="41" t="s">
        <v>74</v>
      </c>
      <c r="H430" s="58">
        <f t="shared" si="30"/>
        <v>30000</v>
      </c>
      <c r="I430" s="59">
        <f t="shared" si="29"/>
        <v>30000</v>
      </c>
      <c r="J430" s="59">
        <f t="shared" si="29"/>
        <v>30000</v>
      </c>
      <c r="K430" s="26"/>
      <c r="L430" s="26"/>
      <c r="M430" s="26"/>
    </row>
    <row r="431" spans="1:13" ht="18.75" customHeight="1">
      <c r="A431" s="55" t="s">
        <v>77</v>
      </c>
      <c r="B431" s="37" t="s">
        <v>21</v>
      </c>
      <c r="C431" s="41" t="s">
        <v>96</v>
      </c>
      <c r="D431" s="41" t="s">
        <v>22</v>
      </c>
      <c r="E431" s="41" t="s">
        <v>210</v>
      </c>
      <c r="F431" s="41" t="s">
        <v>60</v>
      </c>
      <c r="G431" s="41" t="s">
        <v>78</v>
      </c>
      <c r="H431" s="58">
        <f t="shared" si="30"/>
        <v>30000</v>
      </c>
      <c r="I431" s="59">
        <f t="shared" si="29"/>
        <v>30000</v>
      </c>
      <c r="J431" s="59">
        <f t="shared" si="29"/>
        <v>30000</v>
      </c>
    </row>
    <row r="432" spans="1:13" ht="34.5" customHeight="1">
      <c r="A432" s="50" t="s">
        <v>193</v>
      </c>
      <c r="B432" s="46" t="s">
        <v>21</v>
      </c>
      <c r="C432" s="47" t="s">
        <v>96</v>
      </c>
      <c r="D432" s="47" t="s">
        <v>22</v>
      </c>
      <c r="E432" s="47" t="s">
        <v>210</v>
      </c>
      <c r="F432" s="47" t="s">
        <v>60</v>
      </c>
      <c r="G432" s="47" t="s">
        <v>194</v>
      </c>
      <c r="H432" s="59">
        <v>30000</v>
      </c>
      <c r="I432" s="59">
        <f t="shared" si="29"/>
        <v>30000</v>
      </c>
      <c r="J432" s="59">
        <f t="shared" si="29"/>
        <v>30000</v>
      </c>
    </row>
    <row r="433" spans="1:10" ht="10.5" customHeight="1">
      <c r="A433" s="50"/>
      <c r="B433" s="46"/>
      <c r="C433" s="47"/>
      <c r="D433" s="47"/>
      <c r="E433" s="47"/>
      <c r="F433" s="47"/>
      <c r="G433" s="47"/>
      <c r="H433" s="59"/>
      <c r="I433" s="59"/>
      <c r="J433" s="59"/>
    </row>
    <row r="434" spans="1:10" ht="24.75" customHeight="1">
      <c r="A434" s="129" t="s">
        <v>211</v>
      </c>
      <c r="B434" s="130" t="s">
        <v>21</v>
      </c>
      <c r="C434" s="131" t="s">
        <v>96</v>
      </c>
      <c r="D434" s="131" t="s">
        <v>117</v>
      </c>
      <c r="E434" s="131"/>
      <c r="F434" s="131"/>
      <c r="G434" s="131"/>
      <c r="H434" s="132">
        <f>H435</f>
        <v>3040450</v>
      </c>
      <c r="I434" s="132">
        <f>I435</f>
        <v>3040450</v>
      </c>
      <c r="J434" s="132">
        <f>J435</f>
        <v>3040450</v>
      </c>
    </row>
    <row r="435" spans="1:10" ht="55.35" customHeight="1">
      <c r="A435" s="87" t="s">
        <v>223</v>
      </c>
      <c r="B435" s="31" t="s">
        <v>21</v>
      </c>
      <c r="C435" s="34" t="s">
        <v>96</v>
      </c>
      <c r="D435" s="34" t="s">
        <v>117</v>
      </c>
      <c r="E435" s="107" t="s">
        <v>228</v>
      </c>
      <c r="F435" s="34"/>
      <c r="G435" s="34"/>
      <c r="H435" s="96">
        <f>H436+H446+H456</f>
        <v>3040450</v>
      </c>
      <c r="I435" s="96">
        <f t="shared" ref="I435:J437" si="31">H435</f>
        <v>3040450</v>
      </c>
      <c r="J435" s="114">
        <f t="shared" si="31"/>
        <v>3040450</v>
      </c>
    </row>
    <row r="436" spans="1:10" ht="111.75" customHeight="1">
      <c r="A436" s="87" t="s">
        <v>227</v>
      </c>
      <c r="B436" s="31" t="s">
        <v>21</v>
      </c>
      <c r="C436" s="34" t="s">
        <v>96</v>
      </c>
      <c r="D436" s="34" t="s">
        <v>117</v>
      </c>
      <c r="E436" s="107" t="s">
        <v>228</v>
      </c>
      <c r="F436" s="34"/>
      <c r="G436" s="34"/>
      <c r="H436" s="96">
        <f>H437</f>
        <v>2888427</v>
      </c>
      <c r="I436" s="96">
        <f t="shared" si="31"/>
        <v>2888427</v>
      </c>
      <c r="J436" s="114">
        <f t="shared" si="31"/>
        <v>2888427</v>
      </c>
    </row>
    <row r="437" spans="1:10" ht="30" customHeight="1">
      <c r="A437" s="72" t="s">
        <v>247</v>
      </c>
      <c r="B437" s="37" t="s">
        <v>21</v>
      </c>
      <c r="C437" s="38" t="s">
        <v>96</v>
      </c>
      <c r="D437" s="38" t="s">
        <v>117</v>
      </c>
      <c r="E437" s="39" t="s">
        <v>228</v>
      </c>
      <c r="F437" s="38" t="s">
        <v>242</v>
      </c>
      <c r="G437" s="38"/>
      <c r="H437" s="58">
        <f>H438</f>
        <v>2888427</v>
      </c>
      <c r="I437" s="58">
        <f t="shared" si="31"/>
        <v>2888427</v>
      </c>
      <c r="J437" s="108">
        <f t="shared" si="31"/>
        <v>2888427</v>
      </c>
    </row>
    <row r="438" spans="1:10" ht="33.75" customHeight="1">
      <c r="A438" s="74" t="s">
        <v>245</v>
      </c>
      <c r="B438" s="37" t="s">
        <v>21</v>
      </c>
      <c r="C438" s="38" t="s">
        <v>96</v>
      </c>
      <c r="D438" s="38" t="s">
        <v>117</v>
      </c>
      <c r="E438" s="39" t="s">
        <v>228</v>
      </c>
      <c r="F438" s="38" t="s">
        <v>243</v>
      </c>
      <c r="G438" s="38"/>
      <c r="H438" s="58">
        <f>H439</f>
        <v>2888427</v>
      </c>
      <c r="I438" s="58">
        <f t="shared" ref="I438:J443" si="32">I439</f>
        <v>2888427</v>
      </c>
      <c r="J438" s="108">
        <f t="shared" si="32"/>
        <v>2842228.51</v>
      </c>
    </row>
    <row r="439" spans="1:10" ht="47.25" customHeight="1">
      <c r="A439" s="36" t="s">
        <v>246</v>
      </c>
      <c r="B439" s="37" t="s">
        <v>21</v>
      </c>
      <c r="C439" s="38" t="s">
        <v>96</v>
      </c>
      <c r="D439" s="38" t="s">
        <v>117</v>
      </c>
      <c r="E439" s="39" t="s">
        <v>228</v>
      </c>
      <c r="F439" s="38" t="s">
        <v>244</v>
      </c>
      <c r="G439" s="38"/>
      <c r="H439" s="58">
        <f>H443+H440</f>
        <v>2888427</v>
      </c>
      <c r="I439" s="58">
        <f>H439</f>
        <v>2888427</v>
      </c>
      <c r="J439" s="108">
        <f>J443</f>
        <v>2842228.51</v>
      </c>
    </row>
    <row r="440" spans="1:10" ht="47.25" customHeight="1">
      <c r="A440" s="190" t="s">
        <v>37</v>
      </c>
      <c r="B440" s="191" t="s">
        <v>21</v>
      </c>
      <c r="C440" s="192" t="s">
        <v>96</v>
      </c>
      <c r="D440" s="192" t="s">
        <v>117</v>
      </c>
      <c r="E440" s="193" t="s">
        <v>228</v>
      </c>
      <c r="F440" s="192" t="s">
        <v>244</v>
      </c>
      <c r="G440" s="192" t="s">
        <v>38</v>
      </c>
      <c r="H440" s="194">
        <f t="shared" ref="H440:J440" si="33">H441</f>
        <v>46198.49</v>
      </c>
      <c r="I440" s="194">
        <f t="shared" si="33"/>
        <v>46198.49</v>
      </c>
      <c r="J440" s="194">
        <f t="shared" si="33"/>
        <v>46198.49</v>
      </c>
    </row>
    <row r="441" spans="1:10" ht="27.75" customHeight="1">
      <c r="A441" s="190" t="s">
        <v>61</v>
      </c>
      <c r="B441" s="191" t="s">
        <v>21</v>
      </c>
      <c r="C441" s="192" t="s">
        <v>96</v>
      </c>
      <c r="D441" s="192" t="s">
        <v>117</v>
      </c>
      <c r="E441" s="193" t="s">
        <v>228</v>
      </c>
      <c r="F441" s="192" t="s">
        <v>244</v>
      </c>
      <c r="G441" s="192" t="s">
        <v>62</v>
      </c>
      <c r="H441" s="194">
        <f>H442</f>
        <v>46198.49</v>
      </c>
      <c r="I441" s="194">
        <f>I442</f>
        <v>46198.49</v>
      </c>
      <c r="J441" s="194">
        <f>J442</f>
        <v>46198.49</v>
      </c>
    </row>
    <row r="442" spans="1:10" ht="22.5" customHeight="1">
      <c r="A442" s="190" t="s">
        <v>255</v>
      </c>
      <c r="B442" s="191" t="s">
        <v>21</v>
      </c>
      <c r="C442" s="192" t="s">
        <v>96</v>
      </c>
      <c r="D442" s="192" t="s">
        <v>117</v>
      </c>
      <c r="E442" s="193" t="s">
        <v>228</v>
      </c>
      <c r="F442" s="192" t="s">
        <v>244</v>
      </c>
      <c r="G442" s="192" t="s">
        <v>256</v>
      </c>
      <c r="H442" s="194">
        <f>46198.5-0.01</f>
        <v>46198.49</v>
      </c>
      <c r="I442" s="194">
        <f>H442</f>
        <v>46198.49</v>
      </c>
      <c r="J442" s="194">
        <f>I442</f>
        <v>46198.49</v>
      </c>
    </row>
    <row r="443" spans="1:10" ht="22.5" customHeight="1">
      <c r="A443" s="190" t="s">
        <v>73</v>
      </c>
      <c r="B443" s="120" t="s">
        <v>21</v>
      </c>
      <c r="C443" s="122" t="s">
        <v>96</v>
      </c>
      <c r="D443" s="122" t="s">
        <v>117</v>
      </c>
      <c r="E443" s="193" t="s">
        <v>228</v>
      </c>
      <c r="F443" s="122" t="s">
        <v>244</v>
      </c>
      <c r="G443" s="122" t="s">
        <v>74</v>
      </c>
      <c r="H443" s="186">
        <f>H444</f>
        <v>2842228.51</v>
      </c>
      <c r="I443" s="186">
        <f t="shared" si="32"/>
        <v>2842228.51</v>
      </c>
      <c r="J443" s="195">
        <f t="shared" si="32"/>
        <v>2842228.51</v>
      </c>
    </row>
    <row r="444" spans="1:10" ht="23.25" customHeight="1">
      <c r="A444" s="190" t="s">
        <v>75</v>
      </c>
      <c r="B444" s="120" t="s">
        <v>21</v>
      </c>
      <c r="C444" s="122" t="s">
        <v>96</v>
      </c>
      <c r="D444" s="122" t="s">
        <v>117</v>
      </c>
      <c r="E444" s="193" t="s">
        <v>228</v>
      </c>
      <c r="F444" s="122" t="s">
        <v>244</v>
      </c>
      <c r="G444" s="122" t="s">
        <v>76</v>
      </c>
      <c r="H444" s="186">
        <f>2842228.5+0.01</f>
        <v>2842228.51</v>
      </c>
      <c r="I444" s="186">
        <f>H444</f>
        <v>2842228.51</v>
      </c>
      <c r="J444" s="195">
        <f>I444</f>
        <v>2842228.51</v>
      </c>
    </row>
    <row r="445" spans="1:10" ht="18.75" customHeight="1">
      <c r="A445" s="163"/>
      <c r="B445" s="37"/>
      <c r="C445" s="38"/>
      <c r="D445" s="38"/>
      <c r="E445" s="39"/>
      <c r="F445" s="38"/>
      <c r="G445" s="38"/>
      <c r="H445" s="58"/>
      <c r="I445" s="58"/>
      <c r="J445" s="108"/>
    </row>
    <row r="446" spans="1:10" ht="106.5" customHeight="1">
      <c r="A446" s="133" t="s">
        <v>226</v>
      </c>
      <c r="B446" s="31" t="s">
        <v>21</v>
      </c>
      <c r="C446" s="34" t="s">
        <v>96</v>
      </c>
      <c r="D446" s="34" t="s">
        <v>117</v>
      </c>
      <c r="E446" s="107" t="s">
        <v>228</v>
      </c>
      <c r="F446" s="34"/>
      <c r="G446" s="34"/>
      <c r="H446" s="96">
        <f t="shared" ref="H446:J453" si="34">H447</f>
        <v>144422</v>
      </c>
      <c r="I446" s="96">
        <f t="shared" si="34"/>
        <v>144422</v>
      </c>
      <c r="J446" s="114">
        <f t="shared" si="34"/>
        <v>144422</v>
      </c>
    </row>
    <row r="447" spans="1:10" ht="51" customHeight="1">
      <c r="A447" s="72" t="s">
        <v>247</v>
      </c>
      <c r="B447" s="37" t="s">
        <v>21</v>
      </c>
      <c r="C447" s="38" t="s">
        <v>96</v>
      </c>
      <c r="D447" s="38" t="s">
        <v>117</v>
      </c>
      <c r="E447" s="39" t="s">
        <v>228</v>
      </c>
      <c r="F447" s="38" t="s">
        <v>242</v>
      </c>
      <c r="G447" s="38"/>
      <c r="H447" s="58">
        <f t="shared" si="34"/>
        <v>144422</v>
      </c>
      <c r="I447" s="58">
        <f t="shared" si="34"/>
        <v>144422</v>
      </c>
      <c r="J447" s="108">
        <f t="shared" si="34"/>
        <v>144422</v>
      </c>
    </row>
    <row r="448" spans="1:10" ht="25.5" customHeight="1">
      <c r="A448" s="74" t="s">
        <v>245</v>
      </c>
      <c r="B448" s="37" t="s">
        <v>21</v>
      </c>
      <c r="C448" s="38" t="s">
        <v>96</v>
      </c>
      <c r="D448" s="38" t="s">
        <v>117</v>
      </c>
      <c r="E448" s="39" t="s">
        <v>228</v>
      </c>
      <c r="F448" s="38" t="s">
        <v>243</v>
      </c>
      <c r="G448" s="38"/>
      <c r="H448" s="58">
        <f t="shared" si="34"/>
        <v>144422</v>
      </c>
      <c r="I448" s="58">
        <f t="shared" si="34"/>
        <v>144422</v>
      </c>
      <c r="J448" s="108">
        <f t="shared" si="34"/>
        <v>144422</v>
      </c>
    </row>
    <row r="449" spans="1:10" ht="32.25" customHeight="1">
      <c r="A449" s="36" t="s">
        <v>246</v>
      </c>
      <c r="B449" s="37" t="s">
        <v>21</v>
      </c>
      <c r="C449" s="38" t="s">
        <v>96</v>
      </c>
      <c r="D449" s="38" t="s">
        <v>117</v>
      </c>
      <c r="E449" s="39" t="s">
        <v>228</v>
      </c>
      <c r="F449" s="38" t="s">
        <v>244</v>
      </c>
      <c r="G449" s="38"/>
      <c r="H449" s="58">
        <f>H453+H452</f>
        <v>144422</v>
      </c>
      <c r="I449" s="58">
        <f>H449</f>
        <v>144422</v>
      </c>
      <c r="J449" s="108">
        <f>I449</f>
        <v>144422</v>
      </c>
    </row>
    <row r="450" spans="1:10" ht="32.25" customHeight="1">
      <c r="A450" s="190" t="s">
        <v>37</v>
      </c>
      <c r="B450" s="191" t="s">
        <v>21</v>
      </c>
      <c r="C450" s="192" t="s">
        <v>96</v>
      </c>
      <c r="D450" s="192" t="s">
        <v>117</v>
      </c>
      <c r="E450" s="193" t="s">
        <v>228</v>
      </c>
      <c r="F450" s="192" t="s">
        <v>244</v>
      </c>
      <c r="G450" s="192" t="s">
        <v>38</v>
      </c>
      <c r="H450" s="194">
        <f t="shared" ref="H450:J450" si="35">H451</f>
        <v>2309.9299999999998</v>
      </c>
      <c r="I450" s="194">
        <f t="shared" si="35"/>
        <v>2309.9299999999998</v>
      </c>
      <c r="J450" s="194">
        <f t="shared" si="35"/>
        <v>2309.9299999999998</v>
      </c>
    </row>
    <row r="451" spans="1:10" ht="32.25" customHeight="1">
      <c r="A451" s="190" t="s">
        <v>61</v>
      </c>
      <c r="B451" s="191" t="s">
        <v>21</v>
      </c>
      <c r="C451" s="192" t="s">
        <v>96</v>
      </c>
      <c r="D451" s="192" t="s">
        <v>117</v>
      </c>
      <c r="E451" s="193" t="s">
        <v>228</v>
      </c>
      <c r="F451" s="192" t="s">
        <v>244</v>
      </c>
      <c r="G451" s="192" t="s">
        <v>62</v>
      </c>
      <c r="H451" s="194">
        <f>H452</f>
        <v>2309.9299999999998</v>
      </c>
      <c r="I451" s="194">
        <f>I452</f>
        <v>2309.9299999999998</v>
      </c>
      <c r="J451" s="194">
        <f>J452</f>
        <v>2309.9299999999998</v>
      </c>
    </row>
    <row r="452" spans="1:10" ht="32.25" customHeight="1">
      <c r="A452" s="190" t="s">
        <v>255</v>
      </c>
      <c r="B452" s="191" t="s">
        <v>21</v>
      </c>
      <c r="C452" s="192" t="s">
        <v>96</v>
      </c>
      <c r="D452" s="192" t="s">
        <v>117</v>
      </c>
      <c r="E452" s="193" t="s">
        <v>228</v>
      </c>
      <c r="F452" s="192" t="s">
        <v>244</v>
      </c>
      <c r="G452" s="192" t="s">
        <v>256</v>
      </c>
      <c r="H452" s="194">
        <v>2309.9299999999998</v>
      </c>
      <c r="I452" s="194">
        <f>H452</f>
        <v>2309.9299999999998</v>
      </c>
      <c r="J452" s="194">
        <f>I452</f>
        <v>2309.9299999999998</v>
      </c>
    </row>
    <row r="453" spans="1:10" ht="33.75" customHeight="1">
      <c r="A453" s="190" t="s">
        <v>73</v>
      </c>
      <c r="B453" s="120" t="s">
        <v>21</v>
      </c>
      <c r="C453" s="122" t="s">
        <v>96</v>
      </c>
      <c r="D453" s="122" t="s">
        <v>117</v>
      </c>
      <c r="E453" s="193" t="s">
        <v>228</v>
      </c>
      <c r="F453" s="122" t="s">
        <v>244</v>
      </c>
      <c r="G453" s="122" t="s">
        <v>74</v>
      </c>
      <c r="H453" s="186">
        <f t="shared" si="34"/>
        <v>142112.07</v>
      </c>
      <c r="I453" s="186">
        <f t="shared" si="34"/>
        <v>142112.07</v>
      </c>
      <c r="J453" s="195">
        <f t="shared" si="34"/>
        <v>142112.07</v>
      </c>
    </row>
    <row r="454" spans="1:10" ht="25.5" customHeight="1">
      <c r="A454" s="190" t="s">
        <v>75</v>
      </c>
      <c r="B454" s="120" t="s">
        <v>21</v>
      </c>
      <c r="C454" s="122" t="s">
        <v>96</v>
      </c>
      <c r="D454" s="122" t="s">
        <v>117</v>
      </c>
      <c r="E454" s="193" t="s">
        <v>228</v>
      </c>
      <c r="F454" s="122" t="s">
        <v>244</v>
      </c>
      <c r="G454" s="122" t="s">
        <v>76</v>
      </c>
      <c r="H454" s="186">
        <v>142112.07</v>
      </c>
      <c r="I454" s="186">
        <f>H454</f>
        <v>142112.07</v>
      </c>
      <c r="J454" s="195">
        <f>I454</f>
        <v>142112.07</v>
      </c>
    </row>
    <row r="455" spans="1:10" ht="19.5" customHeight="1">
      <c r="A455" s="119"/>
      <c r="B455" s="120"/>
      <c r="C455" s="122"/>
      <c r="D455" s="122"/>
      <c r="E455" s="193"/>
      <c r="F455" s="122"/>
      <c r="G455" s="122"/>
      <c r="H455" s="186"/>
      <c r="I455" s="186"/>
      <c r="J455" s="195"/>
    </row>
    <row r="456" spans="1:10" ht="117.75" customHeight="1">
      <c r="A456" s="87" t="s">
        <v>224</v>
      </c>
      <c r="B456" s="31" t="s">
        <v>21</v>
      </c>
      <c r="C456" s="34" t="s">
        <v>96</v>
      </c>
      <c r="D456" s="34" t="s">
        <v>117</v>
      </c>
      <c r="E456" s="107" t="s">
        <v>228</v>
      </c>
      <c r="F456" s="34"/>
      <c r="G456" s="34"/>
      <c r="H456" s="96">
        <f>H457</f>
        <v>7601</v>
      </c>
      <c r="I456" s="96">
        <f t="shared" ref="I456:J458" si="36">H456</f>
        <v>7601</v>
      </c>
      <c r="J456" s="114">
        <f t="shared" si="36"/>
        <v>7601</v>
      </c>
    </row>
    <row r="457" spans="1:10" ht="33.75" customHeight="1">
      <c r="A457" s="72" t="s">
        <v>56</v>
      </c>
      <c r="B457" s="37" t="s">
        <v>21</v>
      </c>
      <c r="C457" s="38" t="s">
        <v>96</v>
      </c>
      <c r="D457" s="38" t="s">
        <v>117</v>
      </c>
      <c r="E457" s="39" t="s">
        <v>228</v>
      </c>
      <c r="F457" s="38" t="s">
        <v>242</v>
      </c>
      <c r="G457" s="38"/>
      <c r="H457" s="58">
        <f>H458</f>
        <v>7601</v>
      </c>
      <c r="I457" s="58">
        <f t="shared" si="36"/>
        <v>7601</v>
      </c>
      <c r="J457" s="108">
        <f t="shared" si="36"/>
        <v>7601</v>
      </c>
    </row>
    <row r="458" spans="1:10" ht="26.25" customHeight="1">
      <c r="A458" s="74" t="s">
        <v>245</v>
      </c>
      <c r="B458" s="37" t="s">
        <v>21</v>
      </c>
      <c r="C458" s="38" t="s">
        <v>96</v>
      </c>
      <c r="D458" s="38" t="s">
        <v>117</v>
      </c>
      <c r="E458" s="39" t="s">
        <v>228</v>
      </c>
      <c r="F458" s="38" t="s">
        <v>243</v>
      </c>
      <c r="G458" s="38"/>
      <c r="H458" s="58">
        <f>H459</f>
        <v>7601</v>
      </c>
      <c r="I458" s="58">
        <f t="shared" si="36"/>
        <v>7601</v>
      </c>
      <c r="J458" s="108">
        <f t="shared" si="36"/>
        <v>7601</v>
      </c>
    </row>
    <row r="459" spans="1:10" ht="30" customHeight="1">
      <c r="A459" s="161" t="s">
        <v>246</v>
      </c>
      <c r="B459" s="37" t="s">
        <v>21</v>
      </c>
      <c r="C459" s="38" t="s">
        <v>96</v>
      </c>
      <c r="D459" s="38" t="s">
        <v>117</v>
      </c>
      <c r="E459" s="39" t="s">
        <v>228</v>
      </c>
      <c r="F459" s="38" t="s">
        <v>244</v>
      </c>
      <c r="G459" s="38"/>
      <c r="H459" s="58">
        <f>H463+H462</f>
        <v>7601</v>
      </c>
      <c r="I459" s="58">
        <f>H459</f>
        <v>7601</v>
      </c>
      <c r="J459" s="108">
        <f>I459</f>
        <v>7601</v>
      </c>
    </row>
    <row r="460" spans="1:10" ht="30" customHeight="1">
      <c r="A460" s="190" t="s">
        <v>37</v>
      </c>
      <c r="B460" s="191" t="s">
        <v>21</v>
      </c>
      <c r="C460" s="192" t="s">
        <v>96</v>
      </c>
      <c r="D460" s="192" t="s">
        <v>117</v>
      </c>
      <c r="E460" s="193" t="s">
        <v>228</v>
      </c>
      <c r="F460" s="192" t="s">
        <v>244</v>
      </c>
      <c r="G460" s="192" t="s">
        <v>38</v>
      </c>
      <c r="H460" s="194">
        <f t="shared" ref="H460:J460" si="37">H461</f>
        <v>121.58</v>
      </c>
      <c r="I460" s="194">
        <f t="shared" si="37"/>
        <v>121.58</v>
      </c>
      <c r="J460" s="194">
        <f t="shared" si="37"/>
        <v>121.58</v>
      </c>
    </row>
    <row r="461" spans="1:10" ht="30" customHeight="1">
      <c r="A461" s="190" t="s">
        <v>61</v>
      </c>
      <c r="B461" s="191" t="s">
        <v>21</v>
      </c>
      <c r="C461" s="192" t="s">
        <v>96</v>
      </c>
      <c r="D461" s="192" t="s">
        <v>117</v>
      </c>
      <c r="E461" s="193" t="s">
        <v>228</v>
      </c>
      <c r="F461" s="192" t="s">
        <v>244</v>
      </c>
      <c r="G461" s="192" t="s">
        <v>62</v>
      </c>
      <c r="H461" s="194">
        <f>H462</f>
        <v>121.58</v>
      </c>
      <c r="I461" s="194">
        <f>I462</f>
        <v>121.58</v>
      </c>
      <c r="J461" s="194">
        <f>J462</f>
        <v>121.58</v>
      </c>
    </row>
    <row r="462" spans="1:10" ht="30" customHeight="1">
      <c r="A462" s="190" t="s">
        <v>255</v>
      </c>
      <c r="B462" s="191" t="s">
        <v>21</v>
      </c>
      <c r="C462" s="192" t="s">
        <v>96</v>
      </c>
      <c r="D462" s="192" t="s">
        <v>117</v>
      </c>
      <c r="E462" s="193" t="s">
        <v>228</v>
      </c>
      <c r="F462" s="192" t="s">
        <v>244</v>
      </c>
      <c r="G462" s="192" t="s">
        <v>256</v>
      </c>
      <c r="H462" s="194">
        <v>121.58</v>
      </c>
      <c r="I462" s="194">
        <f>H462</f>
        <v>121.58</v>
      </c>
      <c r="J462" s="194">
        <f>I462</f>
        <v>121.58</v>
      </c>
    </row>
    <row r="463" spans="1:10" ht="24" customHeight="1">
      <c r="A463" s="190" t="s">
        <v>73</v>
      </c>
      <c r="B463" s="120" t="s">
        <v>21</v>
      </c>
      <c r="C463" s="122" t="s">
        <v>96</v>
      </c>
      <c r="D463" s="122" t="s">
        <v>117</v>
      </c>
      <c r="E463" s="193" t="s">
        <v>228</v>
      </c>
      <c r="F463" s="122" t="s">
        <v>244</v>
      </c>
      <c r="G463" s="122" t="s">
        <v>74</v>
      </c>
      <c r="H463" s="186">
        <f>H464</f>
        <v>7479.42</v>
      </c>
      <c r="I463" s="186">
        <f>I464</f>
        <v>7479.42</v>
      </c>
      <c r="J463" s="195">
        <f>J464</f>
        <v>7479.42</v>
      </c>
    </row>
    <row r="464" spans="1:10" ht="21" customHeight="1">
      <c r="A464" s="196" t="s">
        <v>75</v>
      </c>
      <c r="B464" s="120" t="s">
        <v>21</v>
      </c>
      <c r="C464" s="122" t="s">
        <v>96</v>
      </c>
      <c r="D464" s="122" t="s">
        <v>117</v>
      </c>
      <c r="E464" s="193" t="s">
        <v>228</v>
      </c>
      <c r="F464" s="122" t="s">
        <v>244</v>
      </c>
      <c r="G464" s="122" t="s">
        <v>76</v>
      </c>
      <c r="H464" s="186">
        <v>7479.42</v>
      </c>
      <c r="I464" s="186">
        <f>H464</f>
        <v>7479.42</v>
      </c>
      <c r="J464" s="195">
        <f>I464</f>
        <v>7479.42</v>
      </c>
    </row>
    <row r="465" spans="1:10" ht="15.75">
      <c r="A465" s="55"/>
      <c r="B465" s="37"/>
      <c r="C465" s="41"/>
      <c r="D465" s="41"/>
      <c r="E465" s="41"/>
      <c r="F465" s="41"/>
      <c r="G465" s="41"/>
      <c r="H465" s="64"/>
      <c r="I465" s="64"/>
      <c r="J465" s="64"/>
    </row>
    <row r="466" spans="1:10" ht="24" customHeight="1">
      <c r="A466" s="65" t="s">
        <v>212</v>
      </c>
      <c r="B466" s="31" t="s">
        <v>21</v>
      </c>
      <c r="C466" s="34" t="s">
        <v>138</v>
      </c>
      <c r="D466" s="66"/>
      <c r="E466" s="41"/>
      <c r="F466" s="66"/>
      <c r="G466" s="66"/>
      <c r="H466" s="155">
        <v>40329</v>
      </c>
      <c r="I466" s="67">
        <v>40329</v>
      </c>
      <c r="J466" s="67">
        <v>40329</v>
      </c>
    </row>
    <row r="467" spans="1:10" ht="15.75">
      <c r="A467" s="65" t="s">
        <v>213</v>
      </c>
      <c r="B467" s="31" t="s">
        <v>21</v>
      </c>
      <c r="C467" s="34" t="s">
        <v>138</v>
      </c>
      <c r="D467" s="66" t="s">
        <v>119</v>
      </c>
      <c r="E467" s="41"/>
      <c r="F467" s="66"/>
      <c r="G467" s="66"/>
      <c r="H467" s="67">
        <v>40329</v>
      </c>
      <c r="I467" s="67">
        <v>40329</v>
      </c>
      <c r="J467" s="67">
        <v>40329</v>
      </c>
    </row>
    <row r="468" spans="1:10" ht="15.75">
      <c r="A468" s="65" t="s">
        <v>27</v>
      </c>
      <c r="B468" s="31" t="s">
        <v>21</v>
      </c>
      <c r="C468" s="66" t="s">
        <v>138</v>
      </c>
      <c r="D468" s="66" t="s">
        <v>119</v>
      </c>
      <c r="E468" s="68" t="s">
        <v>98</v>
      </c>
      <c r="F468" s="66"/>
      <c r="G468" s="66"/>
      <c r="H468" s="67">
        <v>40329</v>
      </c>
      <c r="I468" s="67">
        <v>40329</v>
      </c>
      <c r="J468" s="67">
        <v>40329</v>
      </c>
    </row>
    <row r="469" spans="1:10" ht="31.5">
      <c r="A469" s="55" t="s">
        <v>214</v>
      </c>
      <c r="B469" s="37" t="s">
        <v>21</v>
      </c>
      <c r="C469" s="41" t="s">
        <v>138</v>
      </c>
      <c r="D469" s="41" t="s">
        <v>119</v>
      </c>
      <c r="E469" s="42" t="s">
        <v>100</v>
      </c>
      <c r="F469" s="41"/>
      <c r="G469" s="41"/>
      <c r="H469" s="64">
        <v>40329</v>
      </c>
      <c r="I469" s="64">
        <v>40329</v>
      </c>
      <c r="J469" s="64">
        <v>40329</v>
      </c>
    </row>
    <row r="470" spans="1:10" ht="47.25">
      <c r="A470" s="55" t="s">
        <v>215</v>
      </c>
      <c r="B470" s="37" t="s">
        <v>21</v>
      </c>
      <c r="C470" s="41" t="s">
        <v>138</v>
      </c>
      <c r="D470" s="41" t="s">
        <v>119</v>
      </c>
      <c r="E470" s="42" t="s">
        <v>216</v>
      </c>
      <c r="F470" s="41" t="s">
        <v>160</v>
      </c>
      <c r="G470" s="41"/>
      <c r="H470" s="64">
        <v>40329</v>
      </c>
      <c r="I470" s="64">
        <v>40329</v>
      </c>
      <c r="J470" s="64">
        <v>40329</v>
      </c>
    </row>
    <row r="471" spans="1:10" ht="15.75">
      <c r="A471" s="55" t="s">
        <v>217</v>
      </c>
      <c r="B471" s="37" t="s">
        <v>21</v>
      </c>
      <c r="C471" s="41" t="s">
        <v>138</v>
      </c>
      <c r="D471" s="41" t="s">
        <v>119</v>
      </c>
      <c r="E471" s="42" t="s">
        <v>216</v>
      </c>
      <c r="F471" s="41" t="s">
        <v>161</v>
      </c>
      <c r="G471" s="41"/>
      <c r="H471" s="64">
        <v>40329</v>
      </c>
      <c r="I471" s="64">
        <v>40329</v>
      </c>
      <c r="J471" s="64">
        <v>40329</v>
      </c>
    </row>
    <row r="472" spans="1:10" ht="15.75">
      <c r="A472" s="55" t="s">
        <v>37</v>
      </c>
      <c r="B472" s="37" t="s">
        <v>21</v>
      </c>
      <c r="C472" s="41" t="s">
        <v>138</v>
      </c>
      <c r="D472" s="41" t="s">
        <v>119</v>
      </c>
      <c r="E472" s="42" t="s">
        <v>216</v>
      </c>
      <c r="F472" s="41" t="s">
        <v>161</v>
      </c>
      <c r="G472" s="41" t="s">
        <v>38</v>
      </c>
      <c r="H472" s="64">
        <v>40329</v>
      </c>
      <c r="I472" s="64">
        <v>40329</v>
      </c>
      <c r="J472" s="64">
        <v>40329</v>
      </c>
    </row>
    <row r="473" spans="1:10" ht="15.75">
      <c r="A473" s="55" t="s">
        <v>218</v>
      </c>
      <c r="B473" s="37" t="s">
        <v>21</v>
      </c>
      <c r="C473" s="41" t="s">
        <v>138</v>
      </c>
      <c r="D473" s="41" t="s">
        <v>119</v>
      </c>
      <c r="E473" s="42" t="s">
        <v>216</v>
      </c>
      <c r="F473" s="41" t="s">
        <v>161</v>
      </c>
      <c r="G473" s="41" t="s">
        <v>162</v>
      </c>
      <c r="H473" s="64">
        <v>40329</v>
      </c>
      <c r="I473" s="64">
        <v>40329</v>
      </c>
      <c r="J473" s="64">
        <v>40329</v>
      </c>
    </row>
    <row r="474" spans="1:10" ht="31.5">
      <c r="A474" s="134" t="s">
        <v>219</v>
      </c>
      <c r="B474" s="37" t="s">
        <v>21</v>
      </c>
      <c r="C474" s="41" t="s">
        <v>138</v>
      </c>
      <c r="D474" s="41" t="s">
        <v>119</v>
      </c>
      <c r="E474" s="135" t="s">
        <v>216</v>
      </c>
      <c r="F474" s="41" t="s">
        <v>161</v>
      </c>
      <c r="G474" s="41" t="s">
        <v>163</v>
      </c>
      <c r="H474" s="64">
        <v>40329</v>
      </c>
      <c r="I474" s="64">
        <v>40329</v>
      </c>
      <c r="J474" s="64">
        <v>40329</v>
      </c>
    </row>
    <row r="475" spans="1:10" ht="18.75" customHeight="1">
      <c r="A475" s="136" t="s">
        <v>220</v>
      </c>
      <c r="B475" s="137"/>
      <c r="C475" s="41"/>
      <c r="D475" s="138"/>
      <c r="E475" s="41"/>
      <c r="F475" s="139"/>
      <c r="G475" s="140"/>
      <c r="H475" s="160">
        <f>H21</f>
        <v>22517295.120000001</v>
      </c>
      <c r="I475" s="160">
        <f>I21</f>
        <v>22489495.120000001</v>
      </c>
      <c r="J475" s="160">
        <f>J21</f>
        <v>22489495.120000001</v>
      </c>
    </row>
    <row r="476" spans="1:10" ht="18.75" customHeight="1">
      <c r="A476" s="141"/>
      <c r="B476" s="142"/>
      <c r="C476" s="143"/>
      <c r="D476" s="142"/>
      <c r="E476" s="143"/>
      <c r="F476" s="142"/>
      <c r="G476" s="144"/>
      <c r="H476" s="212"/>
      <c r="I476" s="212"/>
      <c r="J476" s="212"/>
    </row>
    <row r="477" spans="1:10" ht="18.75">
      <c r="A477" s="229" t="s">
        <v>221</v>
      </c>
      <c r="B477" s="229"/>
      <c r="C477" s="229"/>
      <c r="D477" s="229"/>
      <c r="E477" s="229"/>
      <c r="F477" s="142"/>
      <c r="G477" s="144"/>
      <c r="H477" s="145"/>
      <c r="I477" s="230" t="s">
        <v>222</v>
      </c>
      <c r="J477" s="230"/>
    </row>
    <row r="478" spans="1:10" ht="14.25" customHeight="1">
      <c r="A478" s="141"/>
      <c r="B478" s="142"/>
      <c r="C478" s="143"/>
      <c r="D478" s="142"/>
      <c r="E478" s="143"/>
      <c r="F478" s="142"/>
      <c r="G478" s="144"/>
      <c r="H478" s="159"/>
    </row>
    <row r="479" spans="1:10">
      <c r="A479" s="146"/>
      <c r="B479" s="142"/>
      <c r="C479" s="142"/>
      <c r="D479" s="142"/>
      <c r="E479" s="142"/>
      <c r="F479" s="142"/>
      <c r="G479" s="231"/>
      <c r="H479" s="225"/>
      <c r="I479" s="225"/>
      <c r="J479" s="225"/>
    </row>
    <row r="480" spans="1:10">
      <c r="A480" s="225"/>
      <c r="B480" s="225"/>
      <c r="C480" s="142"/>
      <c r="D480" s="142"/>
      <c r="E480" s="142"/>
      <c r="F480" s="142"/>
      <c r="G480" s="225"/>
      <c r="H480" s="225"/>
      <c r="I480" s="225"/>
      <c r="J480" s="225"/>
    </row>
    <row r="481" spans="1:10" ht="15">
      <c r="A481" s="147"/>
      <c r="B481" s="142"/>
      <c r="C481" s="142"/>
      <c r="D481" s="142"/>
      <c r="E481" s="142"/>
      <c r="F481" s="142"/>
      <c r="G481" s="144"/>
      <c r="H481" s="144"/>
      <c r="I481" s="144"/>
      <c r="J481" s="148"/>
    </row>
    <row r="482" spans="1:10" ht="15">
      <c r="A482" s="147"/>
      <c r="B482" s="142"/>
      <c r="C482" s="142"/>
      <c r="D482" s="142"/>
      <c r="E482" s="142"/>
      <c r="F482" s="142"/>
      <c r="G482" s="144"/>
      <c r="H482" s="144"/>
      <c r="I482" s="144"/>
      <c r="J482" s="149"/>
    </row>
    <row r="483" spans="1:10">
      <c r="A483" s="150"/>
      <c r="B483" s="151"/>
      <c r="C483" s="142"/>
      <c r="D483" s="152"/>
      <c r="E483" s="142"/>
      <c r="F483" s="150"/>
      <c r="G483" s="152"/>
      <c r="H483" s="152"/>
      <c r="I483" s="152"/>
      <c r="J483" s="150"/>
    </row>
    <row r="484" spans="1:10">
      <c r="A484" s="150"/>
      <c r="B484" s="151"/>
      <c r="C484" s="152"/>
      <c r="D484" s="152"/>
      <c r="E484" s="150"/>
      <c r="F484" s="150"/>
      <c r="G484" s="152"/>
      <c r="H484" s="152"/>
      <c r="I484" s="152"/>
      <c r="J484" s="150"/>
    </row>
    <row r="485" spans="1:10">
      <c r="A485" s="150"/>
      <c r="B485" s="151"/>
      <c r="C485" s="152"/>
      <c r="D485" s="152"/>
      <c r="E485" s="150"/>
      <c r="F485" s="150"/>
      <c r="G485" s="152"/>
      <c r="H485" s="152"/>
      <c r="I485" s="152"/>
      <c r="J485" s="150"/>
    </row>
    <row r="486" spans="1:10">
      <c r="A486" s="150"/>
      <c r="B486" s="151"/>
      <c r="C486" s="152"/>
      <c r="D486" s="152"/>
      <c r="E486" s="150"/>
      <c r="F486" s="150"/>
      <c r="G486" s="152"/>
      <c r="H486" s="152"/>
      <c r="I486" s="152"/>
      <c r="J486" s="150"/>
    </row>
  </sheetData>
  <mergeCells count="21">
    <mergeCell ref="A480:B480"/>
    <mergeCell ref="G480:J480"/>
    <mergeCell ref="A18:A19"/>
    <mergeCell ref="B18:G18"/>
    <mergeCell ref="I18:J18"/>
    <mergeCell ref="A477:E477"/>
    <mergeCell ref="I477:J477"/>
    <mergeCell ref="G479:J479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2020-07-28T07:07:04Z</cp:lastPrinted>
  <dcterms:created xsi:type="dcterms:W3CDTF">2020-03-04T10:23:38Z</dcterms:created>
  <dcterms:modified xsi:type="dcterms:W3CDTF">2020-07-28T07:08:15Z</dcterms:modified>
</cp:coreProperties>
</file>