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Расходы" sheetId="3" r:id="rId1"/>
    <sheet name="Источники" sheetId="4" r:id="rId2"/>
    <sheet name="Лист1" sheetId="5" r:id="rId3"/>
  </sheets>
  <definedNames>
    <definedName name="_xlnm.Print_Titles" localSheetId="0">Расходы!$11:$12</definedName>
    <definedName name="_xlnm.Print_Area" localSheetId="1">Источники!$A$1:$I$27</definedName>
    <definedName name="_xlnm.Print_Area" localSheetId="0">Расходы!$A$1:$I$134</definedName>
  </definedNames>
  <calcPr calcId="145621"/>
</workbook>
</file>

<file path=xl/calcChain.xml><?xml version="1.0" encoding="utf-8"?>
<calcChain xmlns="http://schemas.openxmlformats.org/spreadsheetml/2006/main">
  <c r="I83" i="3" l="1"/>
  <c r="I79" i="3"/>
  <c r="H72" i="3" l="1"/>
  <c r="G72" i="3"/>
  <c r="H46" i="3"/>
  <c r="G46" i="3"/>
  <c r="H30" i="3"/>
  <c r="H29" i="3"/>
  <c r="G29" i="3"/>
  <c r="G30" i="3"/>
  <c r="G36" i="3"/>
  <c r="G34" i="3" l="1"/>
  <c r="H34" i="3"/>
  <c r="H20" i="3"/>
  <c r="G20" i="3"/>
  <c r="G15" i="3" s="1"/>
  <c r="G42" i="3"/>
  <c r="H42" i="3"/>
  <c r="I35" i="3"/>
  <c r="I33" i="3"/>
  <c r="I32" i="3"/>
  <c r="I28" i="3"/>
  <c r="I27" i="3"/>
  <c r="I34" i="3" l="1"/>
  <c r="H85" i="3"/>
  <c r="G85" i="3"/>
  <c r="I86" i="3"/>
  <c r="I82" i="3"/>
  <c r="H58" i="3"/>
  <c r="G58" i="3"/>
  <c r="I62" i="3"/>
  <c r="I61" i="3"/>
  <c r="I60" i="3"/>
  <c r="I59" i="3"/>
  <c r="I55" i="3"/>
  <c r="I54" i="3"/>
  <c r="H53" i="3"/>
  <c r="G53" i="3"/>
  <c r="H15" i="3"/>
  <c r="I25" i="3"/>
  <c r="I85" i="3" l="1"/>
  <c r="I58" i="3"/>
  <c r="I53" i="3"/>
  <c r="H132" i="3"/>
  <c r="G132" i="3"/>
  <c r="H93" i="3"/>
  <c r="G93" i="3"/>
  <c r="I130" i="3"/>
  <c r="I126" i="3"/>
  <c r="I112" i="3"/>
  <c r="I103" i="3"/>
  <c r="I99" i="3"/>
  <c r="I94" i="3"/>
  <c r="I88" i="3"/>
  <c r="I80" i="3"/>
  <c r="I43" i="3"/>
  <c r="I38" i="3"/>
  <c r="I31" i="3"/>
  <c r="I20" i="3" l="1"/>
  <c r="I26" i="3"/>
  <c r="I24" i="3"/>
  <c r="I23" i="3"/>
  <c r="I22" i="3"/>
  <c r="I21" i="3"/>
  <c r="I16" i="3"/>
  <c r="I15" i="3" l="1"/>
  <c r="H105" i="3" l="1"/>
  <c r="H104" i="3" s="1"/>
  <c r="I57" i="3" l="1"/>
  <c r="H129" i="3" l="1"/>
  <c r="G129" i="3"/>
  <c r="I129" i="3" l="1"/>
  <c r="I97" i="3"/>
  <c r="I48" i="3" l="1"/>
  <c r="I133" i="3" l="1"/>
  <c r="I40" i="3" l="1"/>
  <c r="E6" i="5" l="1"/>
  <c r="E4" i="5"/>
  <c r="E2" i="5"/>
  <c r="E11" i="4" l="1"/>
  <c r="H64" i="3" l="1"/>
  <c r="G49" i="3"/>
  <c r="H51" i="3"/>
  <c r="H49" i="3" s="1"/>
  <c r="H98" i="3"/>
  <c r="H87" i="3"/>
  <c r="H89" i="3"/>
  <c r="H95" i="3"/>
  <c r="G98" i="3"/>
  <c r="G64" i="3"/>
  <c r="G87" i="3"/>
  <c r="G56" i="3"/>
  <c r="G17" i="3"/>
  <c r="I17" i="3" s="1"/>
  <c r="G95" i="3"/>
  <c r="G89" i="3"/>
  <c r="I89" i="3" s="1"/>
  <c r="I93" i="3"/>
  <c r="G105" i="3"/>
  <c r="G104" i="3" s="1"/>
  <c r="G113" i="3"/>
  <c r="G39" i="3"/>
  <c r="G37" i="3"/>
  <c r="G101" i="3"/>
  <c r="G125" i="3"/>
  <c r="G127" i="3"/>
  <c r="H131" i="3"/>
  <c r="H17" i="3"/>
  <c r="H56" i="3"/>
  <c r="H125" i="3"/>
  <c r="H124" i="3" s="1"/>
  <c r="H127" i="3"/>
  <c r="H101" i="3"/>
  <c r="H100" i="3" s="1"/>
  <c r="H113" i="3"/>
  <c r="H39" i="3"/>
  <c r="H37" i="3"/>
  <c r="I41" i="3"/>
  <c r="I102" i="3"/>
  <c r="I106" i="3"/>
  <c r="I107" i="3"/>
  <c r="I108" i="3"/>
  <c r="I109" i="3"/>
  <c r="I110" i="3"/>
  <c r="I111" i="3"/>
  <c r="I114" i="3"/>
  <c r="I115" i="3"/>
  <c r="I116" i="3"/>
  <c r="I117" i="3"/>
  <c r="I118" i="3"/>
  <c r="I119" i="3"/>
  <c r="I120" i="3"/>
  <c r="I121" i="3"/>
  <c r="I122" i="3"/>
  <c r="I123" i="3"/>
  <c r="I75" i="3"/>
  <c r="I51" i="3"/>
  <c r="I50" i="3"/>
  <c r="I66" i="3"/>
  <c r="I67" i="3"/>
  <c r="I68" i="3"/>
  <c r="I69" i="3"/>
  <c r="I70" i="3"/>
  <c r="I71" i="3"/>
  <c r="I65" i="3"/>
  <c r="D11" i="4"/>
  <c r="D6" i="4" s="1"/>
  <c r="E6" i="4"/>
  <c r="F11" i="4"/>
  <c r="F6" i="4" s="1"/>
  <c r="G11" i="4"/>
  <c r="G6" i="4" s="1"/>
  <c r="H7" i="4"/>
  <c r="I7" i="4" s="1"/>
  <c r="H8" i="4"/>
  <c r="I8" i="4" s="1"/>
  <c r="H9" i="4"/>
  <c r="I9" i="4" s="1"/>
  <c r="H10" i="4"/>
  <c r="I10" i="4" s="1"/>
  <c r="H11" i="4"/>
  <c r="H12" i="4"/>
  <c r="H13" i="4"/>
  <c r="H14" i="4"/>
  <c r="I18" i="3"/>
  <c r="I19" i="3"/>
  <c r="I73" i="3"/>
  <c r="I74" i="3"/>
  <c r="I76" i="3"/>
  <c r="I77" i="3"/>
  <c r="I81" i="3"/>
  <c r="I90" i="3"/>
  <c r="I91" i="3"/>
  <c r="I92" i="3"/>
  <c r="I96" i="3"/>
  <c r="I128" i="3"/>
  <c r="H84" i="3" l="1"/>
  <c r="H63" i="3" s="1"/>
  <c r="G84" i="3"/>
  <c r="G63" i="3" s="1"/>
  <c r="H45" i="3"/>
  <c r="G45" i="3"/>
  <c r="H36" i="3"/>
  <c r="I72" i="3"/>
  <c r="I87" i="3"/>
  <c r="I95" i="3"/>
  <c r="I98" i="3"/>
  <c r="G124" i="3"/>
  <c r="I124" i="3" s="1"/>
  <c r="I125" i="3"/>
  <c r="G100" i="3"/>
  <c r="I100" i="3" s="1"/>
  <c r="I101" i="3"/>
  <c r="I37" i="3"/>
  <c r="I42" i="3"/>
  <c r="I39" i="3"/>
  <c r="G131" i="3"/>
  <c r="I131" i="3" s="1"/>
  <c r="I132" i="3"/>
  <c r="I104" i="3"/>
  <c r="I105" i="3"/>
  <c r="I30" i="3"/>
  <c r="I29" i="3" s="1"/>
  <c r="I56" i="3"/>
  <c r="I46" i="3"/>
  <c r="H6" i="4"/>
  <c r="I6" i="4" s="1"/>
  <c r="I64" i="3"/>
  <c r="I49" i="3"/>
  <c r="I113" i="3"/>
  <c r="I11" i="4"/>
  <c r="I127" i="3"/>
  <c r="I84" i="3" l="1"/>
  <c r="H13" i="3"/>
  <c r="H14" i="3" s="1"/>
  <c r="I36" i="3"/>
  <c r="I45" i="3"/>
  <c r="G13" i="3"/>
  <c r="G14" i="3" s="1"/>
  <c r="I47" i="3"/>
  <c r="I63" i="3" l="1"/>
  <c r="I13" i="3" s="1"/>
  <c r="I14" i="3" s="1"/>
  <c r="I44" i="3" l="1"/>
</calcChain>
</file>

<file path=xl/sharedStrings.xml><?xml version="1.0" encoding="utf-8"?>
<sst xmlns="http://schemas.openxmlformats.org/spreadsheetml/2006/main" count="781" uniqueCount="228">
  <si>
    <t>Код строки</t>
  </si>
  <si>
    <t>через банковские счета</t>
  </si>
  <si>
    <t>Исполнено</t>
  </si>
  <si>
    <t>Неисполненные назначения</t>
  </si>
  <si>
    <t>некассовые операции</t>
  </si>
  <si>
    <t>Заработная плата</t>
  </si>
  <si>
    <t>Начисления на оплату труда</t>
  </si>
  <si>
    <t>Прочие выплаты (командировочные)</t>
  </si>
  <si>
    <t>Услуги связи</t>
  </si>
  <si>
    <t>Коммунальные услуги</t>
  </si>
  <si>
    <t>Услуги по содержанию имущества</t>
  </si>
  <si>
    <t>Прочие расходы</t>
  </si>
  <si>
    <t>Увеличение стоимости ОС</t>
  </si>
  <si>
    <t>Увеличение стоимости МЗ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</si>
  <si>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</si>
  <si>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</si>
  <si>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</si>
  <si>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Безвозмездные и безвозвратные перечисления организациям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</si>
  <si>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</si>
  <si>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</si>
  <si>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</si>
  <si>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</si>
  <si>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Прочие работы, услуги</t>
  </si>
  <si>
    <t>Увеличение стоимости основных средств</t>
  </si>
  <si>
    <t>Благоустройство</t>
  </si>
  <si>
    <t>Уличное освещение</t>
  </si>
  <si>
    <t>Строительство и содержание автмобильных  дорог</t>
  </si>
  <si>
    <t>Организация и содержание мест захоронений</t>
  </si>
  <si>
    <t>Прочие мероприятия по благоустройсту</t>
  </si>
  <si>
    <t>Работы по содержанию имущества</t>
  </si>
  <si>
    <t>Культура</t>
  </si>
  <si>
    <t>Социальная политика</t>
  </si>
  <si>
    <t>Пенсионное обеспечение</t>
  </si>
  <si>
    <t>Пенсии, пособия</t>
  </si>
  <si>
    <t>Социальное обеспечение населения</t>
  </si>
  <si>
    <t>Источники финансирования дефицита бюджетов - всего</t>
  </si>
  <si>
    <t>Изменение остатков средств</t>
  </si>
  <si>
    <t>Остаток средств на начало года</t>
  </si>
  <si>
    <t>источники внутреннего финансирования бюджетов</t>
  </si>
  <si>
    <t>Функционирование законодательных органов государственной власти и предст органов местного самоуправления</t>
  </si>
  <si>
    <t>500</t>
  </si>
  <si>
    <t>Прочие выплаты</t>
  </si>
  <si>
    <t>итого</t>
  </si>
  <si>
    <t xml:space="preserve"> Наименование показателя</t>
  </si>
  <si>
    <t>4</t>
  </si>
  <si>
    <t>5</t>
  </si>
  <si>
    <t>6</t>
  </si>
  <si>
    <t>7</t>
  </si>
  <si>
    <t>8</t>
  </si>
  <si>
    <t>9</t>
  </si>
  <si>
    <t>10</t>
  </si>
  <si>
    <t xml:space="preserve">      в том числе:</t>
  </si>
  <si>
    <t>520</t>
  </si>
  <si>
    <t>источники внешнего финансирования бюджетов</t>
  </si>
  <si>
    <t>620</t>
  </si>
  <si>
    <t>Остаток средств на конец отчетного периода</t>
  </si>
  <si>
    <t>в том числе сумма в пути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</si>
  <si>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</si>
  <si>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</si>
  <si>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кинематография,средства массовой информации</t>
  </si>
  <si>
    <t>00 01 05 00 00 00 0000 000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</si>
  <si>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</si>
  <si>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РФ и муниципального образования</t>
  </si>
  <si>
    <t>через финансовые органы</t>
  </si>
  <si>
    <t>Код источника финансирования по бюджетной классификации</t>
  </si>
  <si>
    <t>000</t>
  </si>
  <si>
    <t>0000000</t>
  </si>
  <si>
    <t>Код Главы</t>
  </si>
  <si>
    <t>0103</t>
  </si>
  <si>
    <t>0021200</t>
  </si>
  <si>
    <t>0020400</t>
  </si>
  <si>
    <t>0309</t>
  </si>
  <si>
    <t>2180100</t>
  </si>
  <si>
    <t>014</t>
  </si>
  <si>
    <t>0405</t>
  </si>
  <si>
    <t>006</t>
  </si>
  <si>
    <t>242</t>
  </si>
  <si>
    <t>3170100</t>
  </si>
  <si>
    <t>0501</t>
  </si>
  <si>
    <t>0980101</t>
  </si>
  <si>
    <t>0980201</t>
  </si>
  <si>
    <t>3500300</t>
  </si>
  <si>
    <t>0502</t>
  </si>
  <si>
    <t>3510200</t>
  </si>
  <si>
    <t>3510300</t>
  </si>
  <si>
    <t>3510500</t>
  </si>
  <si>
    <t>0503</t>
  </si>
  <si>
    <t>0000100</t>
  </si>
  <si>
    <t>6000100</t>
  </si>
  <si>
    <t>0000200</t>
  </si>
  <si>
    <t>6000200</t>
  </si>
  <si>
    <t>0000400</t>
  </si>
  <si>
    <t>6000400</t>
  </si>
  <si>
    <t>0000500</t>
  </si>
  <si>
    <t>6000500</t>
  </si>
  <si>
    <t>0801</t>
  </si>
  <si>
    <t>4409900</t>
  </si>
  <si>
    <t>001</t>
  </si>
  <si>
    <t>4910100</t>
  </si>
  <si>
    <t>005</t>
  </si>
  <si>
    <t>1003</t>
  </si>
  <si>
    <t>5140100</t>
  </si>
  <si>
    <t>3</t>
  </si>
  <si>
    <t xml:space="preserve"> (расшифровка подписи)</t>
  </si>
  <si>
    <t xml:space="preserve">Главный бухгалтер __________________________                             </t>
  </si>
  <si>
    <r>
      <t xml:space="preserve"> Руководитель   __________________________                                 </t>
    </r>
    <r>
      <rPr>
        <u/>
        <sz val="12"/>
        <rFont val="Arial Cyr"/>
        <charset val="204"/>
      </rPr>
      <t xml:space="preserve"> </t>
    </r>
  </si>
  <si>
    <t xml:space="preserve">                                                                      (подпись)                                            </t>
  </si>
  <si>
    <t xml:space="preserve">                                                                     (подпись)                                                </t>
  </si>
  <si>
    <t>0310</t>
  </si>
  <si>
    <t>Обеспечение пожарной безопасности</t>
  </si>
  <si>
    <t>2479900</t>
  </si>
  <si>
    <t>Библиотеки</t>
  </si>
  <si>
    <t>4429900</t>
  </si>
  <si>
    <t>Физическая культура и спорт</t>
  </si>
  <si>
    <t>5129700</t>
  </si>
  <si>
    <t>0707</t>
  </si>
  <si>
    <t>4310100</t>
  </si>
  <si>
    <t>Обеспечение мероприятий по кап. Ремонту многоквартирных домов за счет средств бюджетов</t>
  </si>
  <si>
    <t>3500200</t>
  </si>
  <si>
    <t>301</t>
  </si>
  <si>
    <t>0401</t>
  </si>
  <si>
    <t>Общеэкономические вопросы</t>
  </si>
  <si>
    <t>Прочие  услуги</t>
  </si>
  <si>
    <t xml:space="preserve">Утвержденные бюджетные назначения </t>
  </si>
  <si>
    <t xml:space="preserve">                    3. Источники финансирования дефицита бюджета</t>
  </si>
  <si>
    <t>Администрация Преградненского сельского поселения</t>
  </si>
  <si>
    <t>Органы внутренних дел</t>
  </si>
  <si>
    <t>2026700</t>
  </si>
  <si>
    <t>А.Н.Звонарев</t>
  </si>
  <si>
    <t>3400702</t>
  </si>
  <si>
    <t>Физическая культура</t>
  </si>
  <si>
    <t>2670402</t>
  </si>
  <si>
    <t>Другие вопросы в области жилищно-коммунального хозяйства</t>
  </si>
  <si>
    <t>5100300</t>
  </si>
  <si>
    <t>901</t>
  </si>
  <si>
    <t>2600400</t>
  </si>
  <si>
    <t>815</t>
  </si>
  <si>
    <t>121</t>
  </si>
  <si>
    <t>122</t>
  </si>
  <si>
    <t>244</t>
  </si>
  <si>
    <t>852</t>
  </si>
  <si>
    <t>1020102</t>
  </si>
  <si>
    <t>3150022</t>
  </si>
  <si>
    <t>3150206</t>
  </si>
  <si>
    <t>321</t>
  </si>
  <si>
    <t>810</t>
  </si>
  <si>
    <t>С.А. Щербинина</t>
  </si>
  <si>
    <t>5141100</t>
  </si>
  <si>
    <t>09 января  2013 года</t>
  </si>
  <si>
    <t>Наименование получателя бюджетных средств</t>
  </si>
  <si>
    <t>Раздел</t>
  </si>
  <si>
    <t>Подраздел</t>
  </si>
  <si>
    <t>КЦСР</t>
  </si>
  <si>
    <t>КВР</t>
  </si>
  <si>
    <t>Отклонения</t>
  </si>
  <si>
    <t>Приложение № 4</t>
  </si>
  <si>
    <t>к решению Совета</t>
  </si>
  <si>
    <t>Преградненского сельского поселения</t>
  </si>
  <si>
    <t xml:space="preserve">Расходы бюджета - всего                </t>
  </si>
  <si>
    <t>01</t>
  </si>
  <si>
    <t>00</t>
  </si>
  <si>
    <t>02</t>
  </si>
  <si>
    <t>04</t>
  </si>
  <si>
    <t>11</t>
  </si>
  <si>
    <t>07</t>
  </si>
  <si>
    <t>Общегосударственные расходы</t>
  </si>
  <si>
    <t>03</t>
  </si>
  <si>
    <t>09</t>
  </si>
  <si>
    <t>08</t>
  </si>
  <si>
    <t>(тыс.рублей)</t>
  </si>
  <si>
    <t>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</si>
  <si>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</si>
  <si>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</si>
  <si>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</si>
  <si>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</si>
  <si>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</si>
  <si>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платежей</t>
  </si>
  <si>
    <t>Субсидии на проведение отдельных мероприятий по другим видам транспорта</t>
  </si>
  <si>
    <t>Функционирование органов в сфере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</si>
  <si>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</si>
  <si>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</t>
  </si>
  <si>
    <t>Республиканская целевая программа "Содействие занятости населения Карачаево-Черкесской Республикини 2010-2013 годы"</t>
  </si>
  <si>
    <t>Мероприятия в области коммунального хозяйства</t>
  </si>
  <si>
    <t>Иные межбюджетные трансферты</t>
  </si>
  <si>
    <t>Прочие мероприятия в области социальной политики</t>
  </si>
  <si>
    <t>851</t>
  </si>
  <si>
    <t>Уплата налога на имущество организаций и земельного налога</t>
  </si>
  <si>
    <t>2600410</t>
  </si>
  <si>
    <t>Дорожное хозяйство (дорожные фонды)</t>
  </si>
  <si>
    <t>Мероприятия в области проектно-строительных работ</t>
  </si>
  <si>
    <t>0029903</t>
  </si>
  <si>
    <t>Субсидии юридическим лицам</t>
  </si>
  <si>
    <t>Расходы на содержание и обеспечение деятельности муниципальных казенных унитарных предприятий сельского поселения</t>
  </si>
  <si>
    <t>351</t>
  </si>
  <si>
    <t>от 28.05.2015 № 13</t>
  </si>
  <si>
    <t>Уточненный план на 2014 год</t>
  </si>
  <si>
    <t>Фактическое исполнение за 2014 год</t>
  </si>
  <si>
    <t>0700500</t>
  </si>
  <si>
    <t>870</t>
  </si>
  <si>
    <t>13</t>
  </si>
  <si>
    <t>540</t>
  </si>
  <si>
    <t>9995118</t>
  </si>
  <si>
    <t>Прочая закупка товаров, работ и услуг для обеспечения  государственных(муниципальных) нужд</t>
  </si>
  <si>
    <t>Резервные  средства</t>
  </si>
  <si>
    <t>Иные  межбюджетные  трансферты</t>
  </si>
  <si>
    <t>1312100</t>
  </si>
  <si>
    <t>Ииные   бюджетные   ассигнования</t>
  </si>
  <si>
    <t>закупки  товаров, работ и услуг для  государственных  нужд</t>
  </si>
  <si>
    <t>Финансирование  на  исполнение   Муниципальной  целевой программы "Эффективное   использование  земель  сельскохозяйственного  назначения  на  территории   Преградненского   сельского  поселения  в  2014  году"</t>
  </si>
  <si>
    <t>7950001</t>
  </si>
  <si>
    <t>субсидии  на  софинансирование  проектирования,  строительства   и  реконструкции  автомобильных  дорог  общего  пользования   местного  значения   в  рамках  программы  "Развитие   транспортного  обслуживания  населения  и  дорожного  хозяйства   КЧР  на   период 2014-2016 годы"</t>
  </si>
  <si>
    <t>08481Д3</t>
  </si>
  <si>
    <t>414</t>
  </si>
  <si>
    <t>бюджетные  инвестиции  в  объекты  капитального   строительства   муниципальной    собственности</t>
  </si>
  <si>
    <t>содержание  автомобильных  дорог  общего  пользования   населенных  пунктов</t>
  </si>
  <si>
    <t>прочая  закупка  товаров,  работ  и  услуг  для  обеспечения  государственных (муниципальных)  нужд</t>
  </si>
  <si>
    <t>субсидии  на  реализацию  мероприятий  программы " Устройство  и  развитие   сельсмких  территорий  КЧР  до 2020 года</t>
  </si>
  <si>
    <t>0175018</t>
  </si>
  <si>
    <t>522</t>
  </si>
  <si>
    <t>иные  межбюджетные  трансферты</t>
  </si>
  <si>
    <t>7950002</t>
  </si>
  <si>
    <t>Молодежная  политика  и  оздоровление  детей</t>
  </si>
  <si>
    <t>организационно-воспитательная работа с молодежью</t>
  </si>
  <si>
    <t>Уплата  прочих  налогов,  сборов,  иных  платежей</t>
  </si>
  <si>
    <t>Распределение   расходов</t>
  </si>
  <si>
    <t>Преградненского  сельского  поселения  по   разделам,  подразделам</t>
  </si>
  <si>
    <t>классификации  расходов Российской  федерации  в  2014  году</t>
  </si>
  <si>
    <t xml:space="preserve">целевым  статьям  расходов,  видам  расходов,  видам  расходов  Функциональной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</si>
</sst>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0"/>
      <name val="Arial"/>
    </font>
    <font>
      <sz val="10"/>
      <name val="Arial"/>
    </font>
    <font>
      <sz val="8"/>
      <name val="Arial"/>
      <charset val="204"/>
    </font>
    <font>
      <sz val="8"/>
      <name val="Arial"/>
    </font>
    <font>
      <sz val="10"/>
      <name val="Arial"/>
      <charset val="204"/>
    </font>
    <font>
      <b/>
      <u/>
      <sz val="6"/>
      <name val="Arial"/>
      <charset val="204"/>
    </font>
    <font>
      <sz val="14"/>
      <name val="Arial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</font>
    <font>
      <b/>
      <sz val="11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</font>
    <font>
      <sz val="12"/>
      <name val="Arial"/>
    </font>
    <font>
      <sz val="12"/>
      <name val="Arial"/>
      <family val="2"/>
      <charset val="204"/>
    </font>
    <font>
      <u/>
      <sz val="12"/>
      <name val="Arial Cyr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60">
    <xf numFmtId="0" fontId="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top"/>
    </xf>
    <xf numFmtId="4" fontId="26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26" fillId="0" borderId="2" xfId="0" applyNumberFormat="1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/>
    </xf>
    <xf numFmtId="4" fontId="11" fillId="0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4" fontId="11" fillId="2" borderId="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" fontId="10" fillId="0" borderId="2" xfId="0" applyNumberFormat="1" applyFont="1" applyFill="1" applyBorder="1" applyAlignment="1" applyProtection="1">
      <alignment horizontal="right" vertical="center"/>
    </xf>
    <xf numFmtId="4" fontId="13" fillId="0" borderId="2" xfId="0" applyNumberFormat="1" applyFont="1" applyFill="1" applyBorder="1" applyAlignment="1" applyProtection="1">
      <alignment horizontal="right" vertical="center"/>
    </xf>
    <xf numFmtId="4" fontId="12" fillId="0" borderId="2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vertical="center"/>
    </xf>
    <xf numFmtId="4" fontId="13" fillId="2" borderId="2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12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21" fillId="3" borderId="6" xfId="0" applyFont="1" applyFill="1" applyBorder="1" applyAlignment="1">
      <alignment vertical="center" wrapText="1"/>
    </xf>
    <xf numFmtId="4" fontId="21" fillId="3" borderId="2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29" fillId="0" borderId="2" xfId="0" applyNumberFormat="1" applyFont="1" applyFill="1" applyBorder="1" applyAlignment="1" applyProtection="1">
      <alignment horizontal="center" vertical="center"/>
    </xf>
    <xf numFmtId="0" fontId="25" fillId="0" borderId="2" xfId="0" applyFont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right" vertical="center"/>
    </xf>
    <xf numFmtId="0" fontId="20" fillId="0" borderId="9" xfId="0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 wrapText="1"/>
    </xf>
    <xf numFmtId="49" fontId="26" fillId="0" borderId="2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4" fontId="10" fillId="3" borderId="2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/>
    </xf>
    <xf numFmtId="4" fontId="25" fillId="0" borderId="11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" fontId="25" fillId="0" borderId="4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4" fontId="10" fillId="0" borderId="11" xfId="0" applyNumberFormat="1" applyFont="1" applyFill="1" applyBorder="1" applyAlignment="1" applyProtection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center" vertical="top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vertical="top"/>
    </xf>
    <xf numFmtId="0" fontId="18" fillId="0" borderId="0" xfId="0" applyFont="1" applyAlignment="1"/>
    <xf numFmtId="0" fontId="18" fillId="0" borderId="8" xfId="0" applyFont="1" applyBorder="1" applyAlignment="1"/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vertical="center" wrapText="1"/>
    </xf>
    <xf numFmtId="4" fontId="18" fillId="0" borderId="0" xfId="0" applyNumberFormat="1" applyFont="1" applyBorder="1" applyAlignment="1"/>
    <xf numFmtId="0" fontId="0" fillId="0" borderId="0" xfId="0" applyBorder="1" applyAlignment="1">
      <alignment horizontal="left"/>
    </xf>
    <xf numFmtId="4" fontId="18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5" fillId="3" borderId="0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right" vertical="center"/>
    </xf>
    <xf numFmtId="4" fontId="25" fillId="3" borderId="2" xfId="0" applyNumberFormat="1" applyFont="1" applyFill="1" applyBorder="1" applyAlignment="1">
      <alignment horizontal="right" vertical="center" wrapText="1"/>
    </xf>
    <xf numFmtId="4" fontId="15" fillId="0" borderId="2" xfId="0" applyNumberFormat="1" applyFont="1" applyFill="1" applyBorder="1" applyAlignment="1" applyProtection="1">
      <alignment horizontal="right" vertical="center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49" fontId="7" fillId="0" borderId="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49" fontId="29" fillId="0" borderId="0" xfId="0" applyNumberFormat="1" applyFont="1" applyFill="1" applyBorder="1" applyAlignment="1" applyProtection="1">
      <alignment horizontal="center" vertical="center"/>
    </xf>
    <xf numFmtId="4" fontId="31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/>
    <xf numFmtId="49" fontId="29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right"/>
    </xf>
    <xf numFmtId="0" fontId="8" fillId="0" borderId="1" xfId="0" applyNumberFormat="1" applyFont="1" applyFill="1" applyBorder="1" applyAlignment="1" applyProtection="1">
      <alignment horizontal="left" vertical="center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49" fontId="7" fillId="4" borderId="2" xfId="0" applyNumberFormat="1" applyFont="1" applyFill="1" applyBorder="1" applyAlignment="1" applyProtection="1">
      <alignment horizontal="center" vertical="center"/>
    </xf>
    <xf numFmtId="4" fontId="11" fillId="4" borderId="2" xfId="0" applyNumberFormat="1" applyFont="1" applyFill="1" applyBorder="1" applyAlignment="1" applyProtection="1">
      <alignment horizontal="right" vertical="center"/>
    </xf>
    <xf numFmtId="0" fontId="10" fillId="4" borderId="1" xfId="0" applyNumberFormat="1" applyFont="1" applyFill="1" applyBorder="1" applyAlignment="1" applyProtection="1">
      <alignment horizontal="left" vertical="center"/>
    </xf>
    <xf numFmtId="49" fontId="29" fillId="4" borderId="2" xfId="0" applyNumberFormat="1" applyFont="1" applyFill="1" applyBorder="1" applyAlignment="1" applyProtection="1">
      <alignment horizontal="center" vertical="center"/>
    </xf>
    <xf numFmtId="4" fontId="10" fillId="4" borderId="2" xfId="0" applyNumberFormat="1" applyFont="1" applyFill="1" applyBorder="1" applyAlignment="1" applyProtection="1">
      <alignment horizontal="right" vertical="center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1" fillId="4" borderId="1" xfId="0" applyNumberFormat="1" applyFont="1" applyFill="1" applyBorder="1" applyAlignment="1" applyProtection="1">
      <alignment horizontal="left" vertical="center"/>
    </xf>
    <xf numFmtId="49" fontId="7" fillId="4" borderId="5" xfId="0" applyNumberFormat="1" applyFont="1" applyFill="1" applyBorder="1" applyAlignment="1" applyProtection="1">
      <alignment horizontal="center" vertical="center"/>
    </xf>
    <xf numFmtId="4" fontId="21" fillId="4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 wrapText="1"/>
    </xf>
    <xf numFmtId="49" fontId="17" fillId="4" borderId="2" xfId="0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 applyProtection="1">
      <alignment horizontal="left" vertical="center"/>
    </xf>
    <xf numFmtId="4" fontId="13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" fontId="11" fillId="5" borderId="2" xfId="0" applyNumberFormat="1" applyFont="1" applyFill="1" applyBorder="1" applyAlignment="1" applyProtection="1">
      <alignment horizontal="right" vertical="center"/>
    </xf>
    <xf numFmtId="0" fontId="10" fillId="5" borderId="1" xfId="0" applyNumberFormat="1" applyFont="1" applyFill="1" applyBorder="1" applyAlignment="1" applyProtection="1">
      <alignment horizontal="left" vertical="center"/>
    </xf>
    <xf numFmtId="49" fontId="29" fillId="5" borderId="2" xfId="0" applyNumberFormat="1" applyFont="1" applyFill="1" applyBorder="1" applyAlignment="1" applyProtection="1">
      <alignment horizontal="center" vertical="center"/>
    </xf>
    <xf numFmtId="4" fontId="15" fillId="5" borderId="2" xfId="0" applyNumberFormat="1" applyFont="1" applyFill="1" applyBorder="1" applyAlignment="1" applyProtection="1">
      <alignment horizontal="right" vertical="center"/>
    </xf>
    <xf numFmtId="4" fontId="10" fillId="5" borderId="2" xfId="0" applyNumberFormat="1" applyFont="1" applyFill="1" applyBorder="1" applyAlignment="1" applyProtection="1">
      <alignment horizontal="right" vertical="center"/>
    </xf>
    <xf numFmtId="0" fontId="10" fillId="5" borderId="1" xfId="0" applyNumberFormat="1" applyFont="1" applyFill="1" applyBorder="1" applyAlignment="1" applyProtection="1">
      <alignment horizontal="left" vertical="center" wrapText="1"/>
    </xf>
    <xf numFmtId="49" fontId="29" fillId="5" borderId="5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horizontal="left" vertical="center" wrapText="1"/>
    </xf>
    <xf numFmtId="49" fontId="29" fillId="5" borderId="2" xfId="0" applyNumberFormat="1" applyFont="1" applyFill="1" applyBorder="1" applyAlignment="1" applyProtection="1">
      <alignment horizontal="left" vertical="center" wrapText="1"/>
    </xf>
    <xf numFmtId="0" fontId="7" fillId="4" borderId="1" xfId="0" applyNumberFormat="1" applyFont="1" applyFill="1" applyBorder="1" applyAlignment="1" applyProtection="1">
      <alignment horizontal="left" vertical="center"/>
    </xf>
    <xf numFmtId="164" fontId="11" fillId="4" borderId="2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left" vertical="center"/>
    </xf>
    <xf numFmtId="4" fontId="13" fillId="0" borderId="0" xfId="0" applyNumberFormat="1" applyFont="1" applyFill="1" applyBorder="1" applyAlignment="1" applyProtection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/>
    </xf>
    <xf numFmtId="4" fontId="26" fillId="0" borderId="0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abSelected="1" view="pageBreakPreview" zoomScale="80" zoomScaleNormal="80" zoomScaleSheetLayoutView="80" workbookViewId="0">
      <pane xSplit="6" ySplit="12" topLeftCell="G13" activePane="bottomRight" state="frozen"/>
      <selection pane="topRight" activeCell="D1" sqref="D1"/>
      <selection pane="bottomLeft" activeCell="A7" sqref="A7"/>
      <selection pane="bottomRight" activeCell="F14" sqref="F14"/>
    </sheetView>
  </sheetViews>
  <sheetFormatPr defaultRowHeight="15" x14ac:dyDescent="0.2"/>
  <cols>
    <col min="1" max="1" width="53.28515625" style="8" customWidth="1"/>
    <col min="2" max="2" width="8.28515625" style="78" customWidth="1"/>
    <col min="3" max="3" width="6.42578125" style="78" bestFit="1" customWidth="1"/>
    <col min="4" max="4" width="7.140625" style="78" customWidth="1"/>
    <col min="5" max="5" width="10.28515625" style="78" bestFit="1" customWidth="1"/>
    <col min="6" max="6" width="6.7109375" style="78" customWidth="1"/>
    <col min="7" max="7" width="12.140625" style="20" customWidth="1"/>
    <col min="8" max="8" width="13.28515625" style="20" customWidth="1"/>
    <col min="9" max="9" width="16" style="20" customWidth="1"/>
    <col min="10" max="16384" width="9.140625" style="8"/>
  </cols>
  <sheetData>
    <row r="1" spans="1:9" s="32" customFormat="1" ht="18" x14ac:dyDescent="0.2">
      <c r="A1" s="142"/>
      <c r="B1" s="142"/>
      <c r="C1" s="142"/>
      <c r="D1" s="142"/>
      <c r="E1" s="142"/>
      <c r="F1" s="142"/>
      <c r="G1" s="143" t="s">
        <v>155</v>
      </c>
      <c r="H1" s="143"/>
      <c r="I1" s="143"/>
    </row>
    <row r="2" spans="1:9" s="32" customFormat="1" ht="18" x14ac:dyDescent="0.2">
      <c r="A2" s="96"/>
      <c r="B2" s="96"/>
      <c r="C2" s="96"/>
      <c r="D2" s="96"/>
      <c r="E2" s="96"/>
      <c r="F2" s="96"/>
      <c r="G2" s="143" t="s">
        <v>156</v>
      </c>
      <c r="H2" s="144"/>
      <c r="I2" s="144"/>
    </row>
    <row r="3" spans="1:9" s="32" customFormat="1" ht="18" x14ac:dyDescent="0.2">
      <c r="A3" s="96"/>
      <c r="B3" s="96"/>
      <c r="C3" s="96"/>
      <c r="D3" s="96"/>
      <c r="E3" s="96"/>
      <c r="F3" s="96"/>
      <c r="G3" s="143" t="s">
        <v>157</v>
      </c>
      <c r="H3" s="144"/>
      <c r="I3" s="144"/>
    </row>
    <row r="4" spans="1:9" s="32" customFormat="1" ht="18" x14ac:dyDescent="0.2">
      <c r="A4" s="96"/>
      <c r="B4" s="96"/>
      <c r="C4" s="96"/>
      <c r="D4" s="96"/>
      <c r="E4" s="96"/>
      <c r="F4" s="96"/>
      <c r="G4" s="143" t="s">
        <v>194</v>
      </c>
      <c r="H4" s="144"/>
      <c r="I4" s="144"/>
    </row>
    <row r="5" spans="1:9" s="32" customFormat="1" ht="18" x14ac:dyDescent="0.2">
      <c r="A5" s="130"/>
      <c r="B5" s="130"/>
      <c r="C5" s="130"/>
      <c r="D5" s="130"/>
      <c r="E5" s="130"/>
      <c r="F5" s="130"/>
      <c r="G5" s="128"/>
      <c r="H5" s="129"/>
      <c r="I5" s="129"/>
    </row>
    <row r="6" spans="1:9" s="32" customFormat="1" ht="18" x14ac:dyDescent="0.2">
      <c r="A6" s="142" t="s">
        <v>224</v>
      </c>
      <c r="B6" s="142"/>
      <c r="C6" s="142"/>
      <c r="D6" s="142"/>
      <c r="E6" s="142"/>
      <c r="F6" s="142"/>
      <c r="G6" s="142"/>
      <c r="H6" s="142"/>
      <c r="I6" s="129"/>
    </row>
    <row r="7" spans="1:9" s="32" customFormat="1" ht="18" x14ac:dyDescent="0.2">
      <c r="A7" s="142" t="s">
        <v>225</v>
      </c>
      <c r="B7" s="142"/>
      <c r="C7" s="142"/>
      <c r="D7" s="142"/>
      <c r="E7" s="142"/>
      <c r="F7" s="142"/>
      <c r="G7" s="142"/>
      <c r="H7" s="129"/>
      <c r="I7" s="129"/>
    </row>
    <row r="8" spans="1:9" s="32" customFormat="1" ht="18" x14ac:dyDescent="0.2">
      <c r="A8" s="142" t="s">
        <v>227</v>
      </c>
      <c r="B8" s="142"/>
      <c r="C8" s="142"/>
      <c r="D8" s="142"/>
      <c r="E8" s="142"/>
      <c r="F8" s="142"/>
      <c r="G8" s="142"/>
      <c r="H8" s="142"/>
      <c r="I8" s="129"/>
    </row>
    <row r="9" spans="1:9" s="32" customFormat="1" ht="18" x14ac:dyDescent="0.2">
      <c r="A9" s="142" t="s">
        <v>226</v>
      </c>
      <c r="B9" s="142"/>
      <c r="C9" s="142"/>
      <c r="D9" s="142"/>
      <c r="E9" s="142"/>
      <c r="F9" s="142"/>
      <c r="G9" s="142"/>
      <c r="H9" s="142"/>
      <c r="I9" s="38"/>
    </row>
    <row r="10" spans="1:9" s="32" customFormat="1" x14ac:dyDescent="0.2">
      <c r="B10" s="77"/>
      <c r="C10" s="77"/>
      <c r="D10" s="77"/>
      <c r="E10" s="77"/>
      <c r="F10" s="77"/>
      <c r="G10" s="103" t="s">
        <v>169</v>
      </c>
      <c r="H10" s="39"/>
      <c r="I10" s="38"/>
    </row>
    <row r="11" spans="1:9" s="31" customFormat="1" ht="61.5" customHeight="1" x14ac:dyDescent="0.2">
      <c r="A11" s="98" t="s">
        <v>149</v>
      </c>
      <c r="B11" s="79" t="s">
        <v>67</v>
      </c>
      <c r="C11" s="79" t="s">
        <v>150</v>
      </c>
      <c r="D11" s="80" t="s">
        <v>151</v>
      </c>
      <c r="E11" s="80" t="s">
        <v>152</v>
      </c>
      <c r="F11" s="80" t="s">
        <v>153</v>
      </c>
      <c r="G11" s="97" t="s">
        <v>195</v>
      </c>
      <c r="H11" s="76" t="s">
        <v>196</v>
      </c>
      <c r="I11" s="99" t="s">
        <v>154</v>
      </c>
    </row>
    <row r="12" spans="1:9" s="40" customFormat="1" ht="11.25" customHeight="1" x14ac:dyDescent="0.2">
      <c r="A12" s="100">
        <v>1</v>
      </c>
      <c r="B12" s="101">
        <v>2</v>
      </c>
      <c r="C12" s="101" t="s">
        <v>102</v>
      </c>
      <c r="D12" s="101" t="s">
        <v>44</v>
      </c>
      <c r="E12" s="101" t="s">
        <v>45</v>
      </c>
      <c r="F12" s="101" t="s">
        <v>46</v>
      </c>
      <c r="G12" s="102">
        <v>7</v>
      </c>
      <c r="H12" s="102">
        <v>8</v>
      </c>
      <c r="I12" s="102">
        <v>9</v>
      </c>
    </row>
    <row r="13" spans="1:9" s="41" customFormat="1" ht="22.5" customHeight="1" x14ac:dyDescent="0.2">
      <c r="A13" s="140" t="s">
        <v>158</v>
      </c>
      <c r="B13" s="116"/>
      <c r="C13" s="116"/>
      <c r="D13" s="116"/>
      <c r="E13" s="116"/>
      <c r="F13" s="116"/>
      <c r="G13" s="117">
        <f>SUM(G36+G45+G63+G100+G104+G124+G131)+G15+G29</f>
        <v>26152.12</v>
      </c>
      <c r="H13" s="117">
        <f>SUM(H36+H45+H63+H100+H104+H124+H131)+H15+H29</f>
        <v>24189.399999999998</v>
      </c>
      <c r="I13" s="141">
        <f>SUM(I36+I45+I63+I100+I104+I124+I131)+I15+I29</f>
        <v>1942.6800000000017</v>
      </c>
    </row>
    <row r="14" spans="1:9" s="41" customFormat="1" ht="22.5" customHeight="1" x14ac:dyDescent="0.2">
      <c r="A14" s="114" t="s">
        <v>125</v>
      </c>
      <c r="B14" s="44" t="s">
        <v>119</v>
      </c>
      <c r="C14" s="44" t="s">
        <v>160</v>
      </c>
      <c r="D14" s="44" t="s">
        <v>160</v>
      </c>
      <c r="E14" s="44" t="s">
        <v>66</v>
      </c>
      <c r="F14" s="44" t="s">
        <v>65</v>
      </c>
      <c r="G14" s="27">
        <f>G13</f>
        <v>26152.12</v>
      </c>
      <c r="H14" s="27">
        <f>H13</f>
        <v>24189.399999999998</v>
      </c>
      <c r="I14" s="27">
        <f>I13</f>
        <v>1942.6800000000017</v>
      </c>
    </row>
    <row r="15" spans="1:9" s="41" customFormat="1" ht="22.5" customHeight="1" x14ac:dyDescent="0.2">
      <c r="A15" s="114" t="s">
        <v>165</v>
      </c>
      <c r="B15" s="44" t="s">
        <v>119</v>
      </c>
      <c r="C15" s="44" t="s">
        <v>159</v>
      </c>
      <c r="D15" s="44" t="s">
        <v>160</v>
      </c>
      <c r="E15" s="44" t="s">
        <v>66</v>
      </c>
      <c r="F15" s="44" t="s">
        <v>65</v>
      </c>
      <c r="G15" s="27">
        <f>G16+G20+G27+G28</f>
        <v>4651.49</v>
      </c>
      <c r="H15" s="27">
        <f>H16+H20+H27+H28</f>
        <v>4180.51</v>
      </c>
      <c r="I15" s="27">
        <f>I16+I20</f>
        <v>450.9399999999996</v>
      </c>
    </row>
    <row r="16" spans="1:9" s="32" customFormat="1" ht="33" customHeight="1" x14ac:dyDescent="0.2">
      <c r="A16" s="115" t="s">
        <v>62</v>
      </c>
      <c r="B16" s="116" t="s">
        <v>119</v>
      </c>
      <c r="C16" s="116" t="s">
        <v>159</v>
      </c>
      <c r="D16" s="116" t="s">
        <v>161</v>
      </c>
      <c r="E16" s="116" t="s">
        <v>66</v>
      </c>
      <c r="F16" s="116" t="s">
        <v>65</v>
      </c>
      <c r="G16" s="117">
        <v>536.62</v>
      </c>
      <c r="H16" s="117">
        <v>536.62</v>
      </c>
      <c r="I16" s="117">
        <f>G16-H16</f>
        <v>0</v>
      </c>
    </row>
    <row r="17" spans="1:9" s="29" customFormat="1" ht="45" hidden="1" x14ac:dyDescent="0.2">
      <c r="A17" s="42" t="s">
        <v>39</v>
      </c>
      <c r="B17" s="44" t="s">
        <v>65</v>
      </c>
      <c r="C17" s="44" t="s">
        <v>65</v>
      </c>
      <c r="D17" s="44" t="s">
        <v>68</v>
      </c>
      <c r="E17" s="44" t="s">
        <v>66</v>
      </c>
      <c r="F17" s="44" t="s">
        <v>65</v>
      </c>
      <c r="G17" s="43">
        <f>SUM(G18:G19)</f>
        <v>0</v>
      </c>
      <c r="H17" s="43">
        <f>SUM(H18:H19)</f>
        <v>0</v>
      </c>
      <c r="I17" s="27" t="e">
        <f>SUM(G17-#REF!)</f>
        <v>#REF!</v>
      </c>
    </row>
    <row r="18" spans="1:9" s="66" customFormat="1" ht="18.75" hidden="1" customHeight="1" x14ac:dyDescent="0.2">
      <c r="A18" s="65" t="s">
        <v>5</v>
      </c>
      <c r="B18" s="45" t="s">
        <v>119</v>
      </c>
      <c r="C18" s="45" t="s">
        <v>119</v>
      </c>
      <c r="D18" s="45" t="s">
        <v>68</v>
      </c>
      <c r="E18" s="45" t="s">
        <v>69</v>
      </c>
      <c r="F18" s="45" t="s">
        <v>40</v>
      </c>
      <c r="G18" s="104"/>
      <c r="H18" s="104"/>
      <c r="I18" s="33" t="e">
        <f>SUM(G18-#REF!)</f>
        <v>#REF!</v>
      </c>
    </row>
    <row r="19" spans="1:9" s="66" customFormat="1" ht="19.5" hidden="1" customHeight="1" x14ac:dyDescent="0.2">
      <c r="A19" s="65" t="s">
        <v>41</v>
      </c>
      <c r="B19" s="45" t="s">
        <v>119</v>
      </c>
      <c r="C19" s="45" t="s">
        <v>119</v>
      </c>
      <c r="D19" s="45" t="s">
        <v>68</v>
      </c>
      <c r="E19" s="45" t="s">
        <v>69</v>
      </c>
      <c r="F19" s="45" t="s">
        <v>40</v>
      </c>
      <c r="G19" s="105"/>
      <c r="H19" s="33"/>
      <c r="I19" s="33" t="e">
        <f>SUM(G19-#REF!)</f>
        <v>#REF!</v>
      </c>
    </row>
    <row r="20" spans="1:9" s="32" customFormat="1" ht="62.25" customHeight="1" x14ac:dyDescent="0.2">
      <c r="A20" s="115" t="s">
        <v>171</v>
      </c>
      <c r="B20" s="116" t="s">
        <v>119</v>
      </c>
      <c r="C20" s="116" t="s">
        <v>159</v>
      </c>
      <c r="D20" s="116" t="s">
        <v>162</v>
      </c>
      <c r="E20" s="116" t="s">
        <v>66</v>
      </c>
      <c r="F20" s="116" t="s">
        <v>65</v>
      </c>
      <c r="G20" s="117">
        <f>G21+G22+G23+G24+G26+G25</f>
        <v>4035.5699999999997</v>
      </c>
      <c r="H20" s="117">
        <f>H21+H22+H23+H24+H26+H25</f>
        <v>3584.63</v>
      </c>
      <c r="I20" s="117">
        <f t="shared" ref="I20:I35" si="0">G20-H20</f>
        <v>450.9399999999996</v>
      </c>
    </row>
    <row r="21" spans="1:9" s="31" customFormat="1" ht="19.5" customHeight="1" x14ac:dyDescent="0.2">
      <c r="A21" s="132" t="s">
        <v>172</v>
      </c>
      <c r="B21" s="133" t="s">
        <v>119</v>
      </c>
      <c r="C21" s="133" t="s">
        <v>159</v>
      </c>
      <c r="D21" s="133" t="s">
        <v>162</v>
      </c>
      <c r="E21" s="133" t="s">
        <v>70</v>
      </c>
      <c r="F21" s="133" t="s">
        <v>137</v>
      </c>
      <c r="G21" s="134">
        <v>2065.87</v>
      </c>
      <c r="H21" s="135">
        <v>2065.8000000000002</v>
      </c>
      <c r="I21" s="131">
        <f t="shared" si="0"/>
        <v>6.9999999999708962E-2</v>
      </c>
    </row>
    <row r="22" spans="1:9" s="31" customFormat="1" ht="29.25" customHeight="1" x14ac:dyDescent="0.2">
      <c r="A22" s="136" t="s">
        <v>173</v>
      </c>
      <c r="B22" s="133" t="s">
        <v>119</v>
      </c>
      <c r="C22" s="133" t="s">
        <v>159</v>
      </c>
      <c r="D22" s="133" t="s">
        <v>162</v>
      </c>
      <c r="E22" s="133" t="s">
        <v>70</v>
      </c>
      <c r="F22" s="133" t="s">
        <v>138</v>
      </c>
      <c r="G22" s="134">
        <v>0.8</v>
      </c>
      <c r="H22" s="135">
        <v>0.79</v>
      </c>
      <c r="I22" s="131">
        <f t="shared" si="0"/>
        <v>1.0000000000000009E-2</v>
      </c>
    </row>
    <row r="23" spans="1:9" s="31" customFormat="1" ht="32.25" customHeight="1" x14ac:dyDescent="0.2">
      <c r="A23" s="136" t="s">
        <v>174</v>
      </c>
      <c r="B23" s="133" t="s">
        <v>119</v>
      </c>
      <c r="C23" s="133" t="s">
        <v>159</v>
      </c>
      <c r="D23" s="133" t="s">
        <v>162</v>
      </c>
      <c r="E23" s="133" t="s">
        <v>70</v>
      </c>
      <c r="F23" s="133" t="s">
        <v>76</v>
      </c>
      <c r="G23" s="134">
        <v>295.60000000000002</v>
      </c>
      <c r="H23" s="135">
        <v>295.19</v>
      </c>
      <c r="I23" s="131">
        <f t="shared" si="0"/>
        <v>0.41000000000002501</v>
      </c>
    </row>
    <row r="24" spans="1:9" s="31" customFormat="1" ht="41.25" customHeight="1" x14ac:dyDescent="0.2">
      <c r="A24" s="136" t="s">
        <v>202</v>
      </c>
      <c r="B24" s="133" t="s">
        <v>119</v>
      </c>
      <c r="C24" s="133" t="s">
        <v>159</v>
      </c>
      <c r="D24" s="133" t="s">
        <v>162</v>
      </c>
      <c r="E24" s="133" t="s">
        <v>70</v>
      </c>
      <c r="F24" s="133" t="s">
        <v>139</v>
      </c>
      <c r="G24" s="134">
        <v>1289.8</v>
      </c>
      <c r="H24" s="135">
        <v>855.06</v>
      </c>
      <c r="I24" s="131">
        <f t="shared" si="0"/>
        <v>434.74</v>
      </c>
    </row>
    <row r="25" spans="1:9" s="31" customFormat="1" ht="27.75" customHeight="1" x14ac:dyDescent="0.2">
      <c r="A25" s="136" t="s">
        <v>186</v>
      </c>
      <c r="B25" s="133" t="s">
        <v>119</v>
      </c>
      <c r="C25" s="133" t="s">
        <v>159</v>
      </c>
      <c r="D25" s="133" t="s">
        <v>162</v>
      </c>
      <c r="E25" s="133" t="s">
        <v>70</v>
      </c>
      <c r="F25" s="133" t="s">
        <v>185</v>
      </c>
      <c r="G25" s="135">
        <v>317.5</v>
      </c>
      <c r="H25" s="135">
        <v>317.49</v>
      </c>
      <c r="I25" s="131">
        <f t="shared" ref="I25" si="1">G25-H25</f>
        <v>9.9999999999909051E-3</v>
      </c>
    </row>
    <row r="26" spans="1:9" s="31" customFormat="1" ht="21" customHeight="1" x14ac:dyDescent="0.2">
      <c r="A26" s="132" t="s">
        <v>176</v>
      </c>
      <c r="B26" s="133" t="s">
        <v>119</v>
      </c>
      <c r="C26" s="133" t="s">
        <v>159</v>
      </c>
      <c r="D26" s="133" t="s">
        <v>162</v>
      </c>
      <c r="E26" s="133" t="s">
        <v>70</v>
      </c>
      <c r="F26" s="133" t="s">
        <v>140</v>
      </c>
      <c r="G26" s="135">
        <v>66</v>
      </c>
      <c r="H26" s="135">
        <v>50.3</v>
      </c>
      <c r="I26" s="131">
        <f t="shared" si="0"/>
        <v>15.700000000000003</v>
      </c>
    </row>
    <row r="27" spans="1:9" s="31" customFormat="1" ht="19.5" customHeight="1" x14ac:dyDescent="0.2">
      <c r="A27" s="122" t="s">
        <v>203</v>
      </c>
      <c r="B27" s="116" t="s">
        <v>119</v>
      </c>
      <c r="C27" s="116" t="s">
        <v>159</v>
      </c>
      <c r="D27" s="116" t="s">
        <v>163</v>
      </c>
      <c r="E27" s="116" t="s">
        <v>197</v>
      </c>
      <c r="F27" s="116" t="s">
        <v>198</v>
      </c>
      <c r="G27" s="117">
        <v>20</v>
      </c>
      <c r="H27" s="117">
        <v>0</v>
      </c>
      <c r="I27" s="117">
        <f t="shared" si="0"/>
        <v>20</v>
      </c>
    </row>
    <row r="28" spans="1:9" s="31" customFormat="1" ht="19.5" customHeight="1" x14ac:dyDescent="0.2">
      <c r="A28" s="122" t="s">
        <v>204</v>
      </c>
      <c r="B28" s="116" t="s">
        <v>119</v>
      </c>
      <c r="C28" s="116" t="s">
        <v>159</v>
      </c>
      <c r="D28" s="116" t="s">
        <v>199</v>
      </c>
      <c r="E28" s="116" t="s">
        <v>70</v>
      </c>
      <c r="F28" s="116" t="s">
        <v>200</v>
      </c>
      <c r="G28" s="117">
        <v>59.3</v>
      </c>
      <c r="H28" s="117">
        <v>59.26</v>
      </c>
      <c r="I28" s="117">
        <f t="shared" si="0"/>
        <v>3.9999999999999147E-2</v>
      </c>
    </row>
    <row r="29" spans="1:9" s="66" customFormat="1" ht="19.5" customHeight="1" x14ac:dyDescent="0.2">
      <c r="A29" s="122" t="s">
        <v>57</v>
      </c>
      <c r="B29" s="116" t="s">
        <v>119</v>
      </c>
      <c r="C29" s="116" t="s">
        <v>161</v>
      </c>
      <c r="D29" s="116" t="s">
        <v>160</v>
      </c>
      <c r="E29" s="116" t="s">
        <v>66</v>
      </c>
      <c r="F29" s="116" t="s">
        <v>65</v>
      </c>
      <c r="G29" s="124">
        <f>G30+G34</f>
        <v>277.51</v>
      </c>
      <c r="H29" s="124">
        <f>H30+H34</f>
        <v>275.41000000000003</v>
      </c>
      <c r="I29" s="117">
        <f>I30</f>
        <v>2.1000000000000014</v>
      </c>
    </row>
    <row r="30" spans="1:9" s="29" customFormat="1" ht="19.5" customHeight="1" x14ac:dyDescent="0.2">
      <c r="A30" s="115" t="s">
        <v>14</v>
      </c>
      <c r="B30" s="116" t="s">
        <v>119</v>
      </c>
      <c r="C30" s="116" t="s">
        <v>161</v>
      </c>
      <c r="D30" s="116" t="s">
        <v>166</v>
      </c>
      <c r="E30" s="116" t="s">
        <v>66</v>
      </c>
      <c r="F30" s="116" t="s">
        <v>65</v>
      </c>
      <c r="G30" s="117">
        <f>SUM(G31+G32+G33)</f>
        <v>49.71</v>
      </c>
      <c r="H30" s="117">
        <f>SUM(H31+H32+H33)</f>
        <v>47.61</v>
      </c>
      <c r="I30" s="117">
        <f t="shared" si="0"/>
        <v>2.1000000000000014</v>
      </c>
    </row>
    <row r="31" spans="1:9" s="31" customFormat="1" ht="19.5" customHeight="1" x14ac:dyDescent="0.2">
      <c r="A31" s="132" t="s">
        <v>172</v>
      </c>
      <c r="B31" s="133" t="s">
        <v>119</v>
      </c>
      <c r="C31" s="133" t="s">
        <v>161</v>
      </c>
      <c r="D31" s="137" t="s">
        <v>166</v>
      </c>
      <c r="E31" s="137" t="s">
        <v>70</v>
      </c>
      <c r="F31" s="137" t="s">
        <v>137</v>
      </c>
      <c r="G31" s="135">
        <v>46.9</v>
      </c>
      <c r="H31" s="135">
        <v>44.8</v>
      </c>
      <c r="I31" s="131">
        <f t="shared" si="0"/>
        <v>2.1000000000000014</v>
      </c>
    </row>
    <row r="32" spans="1:9" s="31" customFormat="1" ht="19.5" customHeight="1" x14ac:dyDescent="0.2">
      <c r="A32" s="132" t="s">
        <v>173</v>
      </c>
      <c r="B32" s="133" t="s">
        <v>119</v>
      </c>
      <c r="C32" s="133" t="s">
        <v>161</v>
      </c>
      <c r="D32" s="137" t="s">
        <v>166</v>
      </c>
      <c r="E32" s="137" t="s">
        <v>70</v>
      </c>
      <c r="F32" s="137" t="s">
        <v>138</v>
      </c>
      <c r="G32" s="135">
        <v>2.7</v>
      </c>
      <c r="H32" s="135">
        <v>2.7</v>
      </c>
      <c r="I32" s="131">
        <f t="shared" si="0"/>
        <v>0</v>
      </c>
    </row>
    <row r="33" spans="1:9" s="31" customFormat="1" ht="19.5" customHeight="1" x14ac:dyDescent="0.2">
      <c r="A33" s="132" t="s">
        <v>223</v>
      </c>
      <c r="B33" s="133" t="s">
        <v>119</v>
      </c>
      <c r="C33" s="133" t="s">
        <v>161</v>
      </c>
      <c r="D33" s="137" t="s">
        <v>166</v>
      </c>
      <c r="E33" s="137" t="s">
        <v>70</v>
      </c>
      <c r="F33" s="137" t="s">
        <v>140</v>
      </c>
      <c r="G33" s="135">
        <v>0.11</v>
      </c>
      <c r="H33" s="135">
        <v>0.11</v>
      </c>
      <c r="I33" s="131">
        <f t="shared" si="0"/>
        <v>0</v>
      </c>
    </row>
    <row r="34" spans="1:9" s="31" customFormat="1" ht="19.5" customHeight="1" x14ac:dyDescent="0.2">
      <c r="A34" s="122" t="s">
        <v>14</v>
      </c>
      <c r="B34" s="116" t="s">
        <v>119</v>
      </c>
      <c r="C34" s="116" t="s">
        <v>161</v>
      </c>
      <c r="D34" s="123" t="s">
        <v>166</v>
      </c>
      <c r="E34" s="123" t="s">
        <v>66</v>
      </c>
      <c r="F34" s="123" t="s">
        <v>65</v>
      </c>
      <c r="G34" s="117">
        <f>G35</f>
        <v>227.8</v>
      </c>
      <c r="H34" s="117">
        <f>H35</f>
        <v>227.8</v>
      </c>
      <c r="I34" s="117">
        <f t="shared" si="0"/>
        <v>0</v>
      </c>
    </row>
    <row r="35" spans="1:9" s="31" customFormat="1" ht="19.5" customHeight="1" x14ac:dyDescent="0.2">
      <c r="A35" s="132" t="s">
        <v>172</v>
      </c>
      <c r="B35" s="133" t="s">
        <v>119</v>
      </c>
      <c r="C35" s="133" t="s">
        <v>161</v>
      </c>
      <c r="D35" s="137" t="s">
        <v>166</v>
      </c>
      <c r="E35" s="137" t="s">
        <v>201</v>
      </c>
      <c r="F35" s="137" t="s">
        <v>137</v>
      </c>
      <c r="G35" s="135">
        <v>227.8</v>
      </c>
      <c r="H35" s="135">
        <v>227.8</v>
      </c>
      <c r="I35" s="131">
        <f t="shared" si="0"/>
        <v>0</v>
      </c>
    </row>
    <row r="36" spans="1:9" s="32" customFormat="1" ht="34.5" customHeight="1" x14ac:dyDescent="0.2">
      <c r="A36" s="125" t="s">
        <v>58</v>
      </c>
      <c r="B36" s="126" t="s">
        <v>119</v>
      </c>
      <c r="C36" s="126" t="s">
        <v>166</v>
      </c>
      <c r="D36" s="126" t="s">
        <v>160</v>
      </c>
      <c r="E36" s="126" t="s">
        <v>66</v>
      </c>
      <c r="F36" s="126" t="s">
        <v>65</v>
      </c>
      <c r="G36" s="124">
        <f>SUM(G39+G42+G37)</f>
        <v>275.8</v>
      </c>
      <c r="H36" s="124">
        <f>SUM(H39+H42+H37)</f>
        <v>260.56</v>
      </c>
      <c r="I36" s="117">
        <f t="shared" ref="I36:I40" si="2">G36-H36</f>
        <v>15.240000000000009</v>
      </c>
    </row>
    <row r="37" spans="1:9" s="36" customFormat="1" ht="19.5" customHeight="1" x14ac:dyDescent="0.2">
      <c r="A37" s="122" t="s">
        <v>126</v>
      </c>
      <c r="B37" s="116" t="s">
        <v>119</v>
      </c>
      <c r="C37" s="116" t="s">
        <v>166</v>
      </c>
      <c r="D37" s="116" t="s">
        <v>161</v>
      </c>
      <c r="E37" s="116" t="s">
        <v>66</v>
      </c>
      <c r="F37" s="116" t="s">
        <v>65</v>
      </c>
      <c r="G37" s="117">
        <f>SUM(G38)</f>
        <v>31.5</v>
      </c>
      <c r="H37" s="117">
        <f>SUM(H38)</f>
        <v>28.3</v>
      </c>
      <c r="I37" s="117">
        <f t="shared" si="2"/>
        <v>3.1999999999999993</v>
      </c>
    </row>
    <row r="38" spans="1:9" s="31" customFormat="1" ht="42" customHeight="1" x14ac:dyDescent="0.2">
      <c r="A38" s="136" t="s">
        <v>178</v>
      </c>
      <c r="B38" s="133" t="s">
        <v>119</v>
      </c>
      <c r="C38" s="133" t="s">
        <v>166</v>
      </c>
      <c r="D38" s="133" t="s">
        <v>161</v>
      </c>
      <c r="E38" s="133" t="s">
        <v>127</v>
      </c>
      <c r="F38" s="133" t="s">
        <v>139</v>
      </c>
      <c r="G38" s="135">
        <v>31.5</v>
      </c>
      <c r="H38" s="135">
        <v>28.3</v>
      </c>
      <c r="I38" s="131">
        <f t="shared" si="2"/>
        <v>3.1999999999999993</v>
      </c>
    </row>
    <row r="39" spans="1:9" s="32" customFormat="1" ht="50.25" customHeight="1" x14ac:dyDescent="0.2">
      <c r="A39" s="115" t="s">
        <v>61</v>
      </c>
      <c r="B39" s="116" t="s">
        <v>119</v>
      </c>
      <c r="C39" s="116" t="s">
        <v>166</v>
      </c>
      <c r="D39" s="116" t="s">
        <v>167</v>
      </c>
      <c r="E39" s="116" t="s">
        <v>66</v>
      </c>
      <c r="F39" s="116" t="s">
        <v>65</v>
      </c>
      <c r="G39" s="117">
        <f>SUM(G40+G41)</f>
        <v>169.3</v>
      </c>
      <c r="H39" s="117">
        <f>SUM(H40+H41)</f>
        <v>162.30000000000001</v>
      </c>
      <c r="I39" s="117">
        <f t="shared" si="2"/>
        <v>7</v>
      </c>
    </row>
    <row r="40" spans="1:9" s="31" customFormat="1" ht="43.5" customHeight="1" x14ac:dyDescent="0.2">
      <c r="A40" s="136" t="s">
        <v>179</v>
      </c>
      <c r="B40" s="133" t="s">
        <v>119</v>
      </c>
      <c r="C40" s="133" t="s">
        <v>166</v>
      </c>
      <c r="D40" s="133" t="s">
        <v>167</v>
      </c>
      <c r="E40" s="133" t="s">
        <v>72</v>
      </c>
      <c r="F40" s="133" t="s">
        <v>139</v>
      </c>
      <c r="G40" s="135">
        <v>169.3</v>
      </c>
      <c r="H40" s="135">
        <v>162.30000000000001</v>
      </c>
      <c r="I40" s="131">
        <f t="shared" si="2"/>
        <v>7</v>
      </c>
    </row>
    <row r="41" spans="1:9" s="31" customFormat="1" ht="4.5" hidden="1" customHeight="1" x14ac:dyDescent="0.2">
      <c r="A41" s="65" t="s">
        <v>13</v>
      </c>
      <c r="B41" s="45" t="s">
        <v>119</v>
      </c>
      <c r="C41" s="45" t="s">
        <v>119</v>
      </c>
      <c r="D41" s="45" t="s">
        <v>71</v>
      </c>
      <c r="E41" s="45" t="s">
        <v>72</v>
      </c>
      <c r="F41" s="45" t="s">
        <v>73</v>
      </c>
      <c r="G41" s="33"/>
      <c r="H41" s="33"/>
      <c r="I41" s="33" t="e">
        <f>SUM(G41-#REF!)</f>
        <v>#REF!</v>
      </c>
    </row>
    <row r="42" spans="1:9" s="36" customFormat="1" ht="21.75" customHeight="1" x14ac:dyDescent="0.2">
      <c r="A42" s="122" t="s">
        <v>109</v>
      </c>
      <c r="B42" s="116" t="s">
        <v>119</v>
      </c>
      <c r="C42" s="116" t="s">
        <v>166</v>
      </c>
      <c r="D42" s="116" t="s">
        <v>50</v>
      </c>
      <c r="E42" s="116" t="s">
        <v>66</v>
      </c>
      <c r="F42" s="116" t="s">
        <v>65</v>
      </c>
      <c r="G42" s="117">
        <f>SUM(G43+G44)</f>
        <v>75</v>
      </c>
      <c r="H42" s="117">
        <f>SUM(H43+H44)</f>
        <v>69.959999999999994</v>
      </c>
      <c r="I42" s="117">
        <f t="shared" ref="I42:I43" si="3">G42-H42</f>
        <v>5.0400000000000063</v>
      </c>
    </row>
    <row r="43" spans="1:9" s="31" customFormat="1" ht="40.5" customHeight="1" x14ac:dyDescent="0.2">
      <c r="A43" s="136" t="s">
        <v>180</v>
      </c>
      <c r="B43" s="133" t="s">
        <v>119</v>
      </c>
      <c r="C43" s="133" t="s">
        <v>166</v>
      </c>
      <c r="D43" s="133" t="s">
        <v>50</v>
      </c>
      <c r="E43" s="133" t="s">
        <v>110</v>
      </c>
      <c r="F43" s="133" t="s">
        <v>139</v>
      </c>
      <c r="G43" s="135">
        <v>75</v>
      </c>
      <c r="H43" s="135">
        <v>69.959999999999994</v>
      </c>
      <c r="I43" s="131">
        <f t="shared" si="3"/>
        <v>5.0400000000000063</v>
      </c>
    </row>
    <row r="44" spans="1:9" s="31" customFormat="1" hidden="1" x14ac:dyDescent="0.2">
      <c r="A44" s="65" t="s">
        <v>13</v>
      </c>
      <c r="B44" s="45" t="s">
        <v>119</v>
      </c>
      <c r="C44" s="45" t="s">
        <v>119</v>
      </c>
      <c r="D44" s="45" t="s">
        <v>108</v>
      </c>
      <c r="E44" s="45" t="s">
        <v>110</v>
      </c>
      <c r="F44" s="45" t="s">
        <v>97</v>
      </c>
      <c r="G44" s="33"/>
      <c r="H44" s="33"/>
      <c r="I44" s="33" t="e">
        <f>SUM(G44-#REF!)</f>
        <v>#REF!</v>
      </c>
    </row>
    <row r="45" spans="1:9" s="32" customFormat="1" ht="27" customHeight="1" x14ac:dyDescent="0.2">
      <c r="A45" s="122" t="s">
        <v>15</v>
      </c>
      <c r="B45" s="116" t="s">
        <v>119</v>
      </c>
      <c r="C45" s="116" t="s">
        <v>162</v>
      </c>
      <c r="D45" s="116" t="s">
        <v>160</v>
      </c>
      <c r="E45" s="116" t="s">
        <v>66</v>
      </c>
      <c r="F45" s="116" t="s">
        <v>65</v>
      </c>
      <c r="G45" s="117">
        <f>G46+G53+G56+G58</f>
        <v>5456.4500000000007</v>
      </c>
      <c r="H45" s="117">
        <f>H46+H53+H56+H58</f>
        <v>4598.16</v>
      </c>
      <c r="I45" s="117">
        <f t="shared" ref="I45:I46" si="4">G45-H45</f>
        <v>858.29000000000087</v>
      </c>
    </row>
    <row r="46" spans="1:9" s="36" customFormat="1" ht="22.5" customHeight="1" x14ac:dyDescent="0.2">
      <c r="A46" s="122" t="s">
        <v>121</v>
      </c>
      <c r="B46" s="116" t="s">
        <v>119</v>
      </c>
      <c r="C46" s="116" t="s">
        <v>162</v>
      </c>
      <c r="D46" s="116" t="s">
        <v>159</v>
      </c>
      <c r="E46" s="116" t="s">
        <v>66</v>
      </c>
      <c r="F46" s="116" t="s">
        <v>65</v>
      </c>
      <c r="G46" s="117">
        <f>G48+G52</f>
        <v>56.550000000000004</v>
      </c>
      <c r="H46" s="117">
        <f>H48+H52</f>
        <v>56.550000000000004</v>
      </c>
      <c r="I46" s="117">
        <f t="shared" si="4"/>
        <v>0</v>
      </c>
    </row>
    <row r="47" spans="1:9" s="94" customFormat="1" hidden="1" x14ac:dyDescent="0.2">
      <c r="A47" s="65" t="s">
        <v>122</v>
      </c>
      <c r="B47" s="45" t="s">
        <v>119</v>
      </c>
      <c r="C47" s="45" t="s">
        <v>119</v>
      </c>
      <c r="D47" s="45" t="s">
        <v>120</v>
      </c>
      <c r="E47" s="45" t="s">
        <v>133</v>
      </c>
      <c r="F47" s="45" t="s">
        <v>134</v>
      </c>
      <c r="G47" s="64">
        <v>0</v>
      </c>
      <c r="H47" s="64">
        <v>0</v>
      </c>
      <c r="I47" s="33" t="e">
        <f>SUM(G47-#REF!)</f>
        <v>#REF!</v>
      </c>
    </row>
    <row r="48" spans="1:9" s="31" customFormat="1" ht="47.25" customHeight="1" x14ac:dyDescent="0.2">
      <c r="A48" s="136" t="s">
        <v>181</v>
      </c>
      <c r="B48" s="133" t="s">
        <v>119</v>
      </c>
      <c r="C48" s="133" t="s">
        <v>162</v>
      </c>
      <c r="D48" s="133" t="s">
        <v>159</v>
      </c>
      <c r="E48" s="133" t="s">
        <v>205</v>
      </c>
      <c r="F48" s="133" t="s">
        <v>139</v>
      </c>
      <c r="G48" s="135">
        <v>37.700000000000003</v>
      </c>
      <c r="H48" s="135">
        <v>37.700000000000003</v>
      </c>
      <c r="I48" s="135">
        <f t="shared" ref="I48" si="5">G48-H48</f>
        <v>0</v>
      </c>
    </row>
    <row r="49" spans="1:9" s="32" customFormat="1" ht="1.5" hidden="1" customHeight="1" x14ac:dyDescent="0.2">
      <c r="A49" s="136" t="s">
        <v>16</v>
      </c>
      <c r="B49" s="133" t="s">
        <v>65</v>
      </c>
      <c r="C49" s="133" t="s">
        <v>65</v>
      </c>
      <c r="D49" s="133" t="s">
        <v>74</v>
      </c>
      <c r="E49" s="133" t="s">
        <v>66</v>
      </c>
      <c r="F49" s="133" t="s">
        <v>65</v>
      </c>
      <c r="G49" s="135">
        <f>SUM(G50:G51)</f>
        <v>0</v>
      </c>
      <c r="H49" s="135">
        <f>SUM(H50:H51)</f>
        <v>0</v>
      </c>
      <c r="I49" s="135" t="e">
        <f>SUM(I50:I51)</f>
        <v>#REF!</v>
      </c>
    </row>
    <row r="50" spans="1:9" s="31" customFormat="1" ht="22.5" hidden="1" customHeight="1" x14ac:dyDescent="0.2">
      <c r="A50" s="136" t="s">
        <v>17</v>
      </c>
      <c r="B50" s="133" t="s">
        <v>119</v>
      </c>
      <c r="C50" s="133" t="s">
        <v>119</v>
      </c>
      <c r="D50" s="133" t="s">
        <v>74</v>
      </c>
      <c r="E50" s="133" t="s">
        <v>135</v>
      </c>
      <c r="F50" s="133" t="s">
        <v>75</v>
      </c>
      <c r="G50" s="135">
        <v>0</v>
      </c>
      <c r="H50" s="135">
        <v>0</v>
      </c>
      <c r="I50" s="135" t="e">
        <f>SUM(G50-#REF!)</f>
        <v>#REF!</v>
      </c>
    </row>
    <row r="51" spans="1:9" s="31" customFormat="1" ht="23.25" hidden="1" customHeight="1" x14ac:dyDescent="0.2">
      <c r="A51" s="136" t="s">
        <v>17</v>
      </c>
      <c r="B51" s="133" t="s">
        <v>119</v>
      </c>
      <c r="C51" s="133" t="s">
        <v>119</v>
      </c>
      <c r="D51" s="133" t="s">
        <v>74</v>
      </c>
      <c r="E51" s="133" t="s">
        <v>131</v>
      </c>
      <c r="F51" s="133" t="s">
        <v>75</v>
      </c>
      <c r="G51" s="135">
        <v>0</v>
      </c>
      <c r="H51" s="135">
        <f>100000-100000</f>
        <v>0</v>
      </c>
      <c r="I51" s="135" t="e">
        <f>SUM(G51-#REF!)</f>
        <v>#REF!</v>
      </c>
    </row>
    <row r="52" spans="1:9" s="31" customFormat="1" ht="23.25" customHeight="1" x14ac:dyDescent="0.2">
      <c r="A52" s="136" t="s">
        <v>206</v>
      </c>
      <c r="B52" s="133" t="s">
        <v>119</v>
      </c>
      <c r="C52" s="133" t="s">
        <v>162</v>
      </c>
      <c r="D52" s="133" t="s">
        <v>159</v>
      </c>
      <c r="E52" s="133" t="s">
        <v>205</v>
      </c>
      <c r="F52" s="133" t="s">
        <v>145</v>
      </c>
      <c r="G52" s="135">
        <v>18.850000000000001</v>
      </c>
      <c r="H52" s="135">
        <v>18.850000000000001</v>
      </c>
      <c r="I52" s="135"/>
    </row>
    <row r="53" spans="1:9" s="31" customFormat="1" ht="23.25" customHeight="1" x14ac:dyDescent="0.2">
      <c r="A53" s="122" t="s">
        <v>16</v>
      </c>
      <c r="B53" s="116" t="s">
        <v>119</v>
      </c>
      <c r="C53" s="116" t="s">
        <v>162</v>
      </c>
      <c r="D53" s="116" t="s">
        <v>170</v>
      </c>
      <c r="E53" s="116" t="s">
        <v>66</v>
      </c>
      <c r="F53" s="116" t="s">
        <v>65</v>
      </c>
      <c r="G53" s="117">
        <f>SUM(G54:G55)</f>
        <v>298.7</v>
      </c>
      <c r="H53" s="117">
        <f>SUM(H54:H55)</f>
        <v>243.53</v>
      </c>
      <c r="I53" s="117">
        <f t="shared" ref="I53:I55" si="6">G53-H53</f>
        <v>55.169999999999987</v>
      </c>
    </row>
    <row r="54" spans="1:9" s="31" customFormat="1" ht="48" customHeight="1" x14ac:dyDescent="0.2">
      <c r="A54" s="136" t="s">
        <v>207</v>
      </c>
      <c r="B54" s="133" t="s">
        <v>119</v>
      </c>
      <c r="C54" s="133" t="s">
        <v>162</v>
      </c>
      <c r="D54" s="133" t="s">
        <v>170</v>
      </c>
      <c r="E54" s="133" t="s">
        <v>187</v>
      </c>
      <c r="F54" s="133" t="s">
        <v>139</v>
      </c>
      <c r="G54" s="135">
        <v>239.2</v>
      </c>
      <c r="H54" s="135">
        <v>184.03</v>
      </c>
      <c r="I54" s="135">
        <f t="shared" si="6"/>
        <v>55.169999999999987</v>
      </c>
    </row>
    <row r="55" spans="1:9" s="31" customFormat="1" ht="68.25" customHeight="1" x14ac:dyDescent="0.2">
      <c r="A55" s="136" t="s">
        <v>208</v>
      </c>
      <c r="B55" s="133" t="s">
        <v>119</v>
      </c>
      <c r="C55" s="133" t="s">
        <v>162</v>
      </c>
      <c r="D55" s="133" t="s">
        <v>170</v>
      </c>
      <c r="E55" s="133" t="s">
        <v>209</v>
      </c>
      <c r="F55" s="133" t="s">
        <v>200</v>
      </c>
      <c r="G55" s="135">
        <v>59.5</v>
      </c>
      <c r="H55" s="135">
        <v>59.5</v>
      </c>
      <c r="I55" s="135">
        <f t="shared" si="6"/>
        <v>0</v>
      </c>
    </row>
    <row r="56" spans="1:9" s="32" customFormat="1" ht="21.75" customHeight="1" x14ac:dyDescent="0.2">
      <c r="A56" s="122" t="s">
        <v>18</v>
      </c>
      <c r="B56" s="116" t="s">
        <v>119</v>
      </c>
      <c r="C56" s="116" t="s">
        <v>162</v>
      </c>
      <c r="D56" s="116" t="s">
        <v>168</v>
      </c>
      <c r="E56" s="116" t="s">
        <v>66</v>
      </c>
      <c r="F56" s="116" t="s">
        <v>65</v>
      </c>
      <c r="G56" s="117">
        <f>SUM(G57)</f>
        <v>675.8</v>
      </c>
      <c r="H56" s="117">
        <f>SUM(H57)</f>
        <v>675.76</v>
      </c>
      <c r="I56" s="117">
        <f t="shared" ref="I56:I63" si="7">G56-H56</f>
        <v>3.999999999996362E-2</v>
      </c>
    </row>
    <row r="57" spans="1:9" s="31" customFormat="1" ht="34.5" customHeight="1" x14ac:dyDescent="0.2">
      <c r="A57" s="136" t="s">
        <v>177</v>
      </c>
      <c r="B57" s="133" t="s">
        <v>119</v>
      </c>
      <c r="C57" s="133" t="s">
        <v>162</v>
      </c>
      <c r="D57" s="133" t="s">
        <v>168</v>
      </c>
      <c r="E57" s="133" t="s">
        <v>77</v>
      </c>
      <c r="F57" s="133" t="s">
        <v>145</v>
      </c>
      <c r="G57" s="135">
        <v>675.8</v>
      </c>
      <c r="H57" s="135">
        <v>675.76</v>
      </c>
      <c r="I57" s="135">
        <f t="shared" si="7"/>
        <v>3.999999999996362E-2</v>
      </c>
    </row>
    <row r="58" spans="1:9" s="31" customFormat="1" ht="34.5" customHeight="1" x14ac:dyDescent="0.2">
      <c r="A58" s="122" t="s">
        <v>188</v>
      </c>
      <c r="B58" s="116" t="s">
        <v>119</v>
      </c>
      <c r="C58" s="116" t="s">
        <v>162</v>
      </c>
      <c r="D58" s="116" t="s">
        <v>167</v>
      </c>
      <c r="E58" s="116" t="s">
        <v>66</v>
      </c>
      <c r="F58" s="116" t="s">
        <v>65</v>
      </c>
      <c r="G58" s="117">
        <f>SUM(G59)+G60+G61+G62</f>
        <v>4425.4000000000005</v>
      </c>
      <c r="H58" s="117">
        <f>SUM(H59)+H60+H61+H62</f>
        <v>3622.32</v>
      </c>
      <c r="I58" s="117">
        <f t="shared" ref="I58" si="8">G58-H58</f>
        <v>803.08000000000038</v>
      </c>
    </row>
    <row r="59" spans="1:9" s="31" customFormat="1" ht="98.25" customHeight="1" x14ac:dyDescent="0.2">
      <c r="A59" s="136" t="s">
        <v>210</v>
      </c>
      <c r="B59" s="133" t="s">
        <v>119</v>
      </c>
      <c r="C59" s="133" t="s">
        <v>162</v>
      </c>
      <c r="D59" s="133" t="s">
        <v>167</v>
      </c>
      <c r="E59" s="133" t="s">
        <v>211</v>
      </c>
      <c r="F59" s="133" t="s">
        <v>212</v>
      </c>
      <c r="G59" s="135">
        <v>1908.9</v>
      </c>
      <c r="H59" s="135">
        <v>1908.9</v>
      </c>
      <c r="I59" s="135">
        <f t="shared" ref="I59" si="9">G59-H59</f>
        <v>0</v>
      </c>
    </row>
    <row r="60" spans="1:9" s="31" customFormat="1" ht="34.5" customHeight="1" x14ac:dyDescent="0.2">
      <c r="A60" s="136" t="s">
        <v>213</v>
      </c>
      <c r="B60" s="133" t="s">
        <v>119</v>
      </c>
      <c r="C60" s="133" t="s">
        <v>162</v>
      </c>
      <c r="D60" s="133" t="s">
        <v>167</v>
      </c>
      <c r="E60" s="133" t="s">
        <v>141</v>
      </c>
      <c r="F60" s="133" t="s">
        <v>212</v>
      </c>
      <c r="G60" s="135">
        <v>1.9</v>
      </c>
      <c r="H60" s="135">
        <v>1.9</v>
      </c>
      <c r="I60" s="135">
        <f t="shared" ref="I60" si="10">G60-H60</f>
        <v>0</v>
      </c>
    </row>
    <row r="61" spans="1:9" s="31" customFormat="1" ht="45" customHeight="1" x14ac:dyDescent="0.2">
      <c r="A61" s="136" t="s">
        <v>214</v>
      </c>
      <c r="B61" s="133" t="s">
        <v>119</v>
      </c>
      <c r="C61" s="133" t="s">
        <v>162</v>
      </c>
      <c r="D61" s="133" t="s">
        <v>167</v>
      </c>
      <c r="E61" s="133" t="s">
        <v>142</v>
      </c>
      <c r="F61" s="133" t="s">
        <v>139</v>
      </c>
      <c r="G61" s="135">
        <v>340.55</v>
      </c>
      <c r="H61" s="135">
        <v>3.37</v>
      </c>
      <c r="I61" s="135">
        <f t="shared" ref="I61" si="11">G61-H61</f>
        <v>337.18</v>
      </c>
    </row>
    <row r="62" spans="1:9" s="31" customFormat="1" ht="45" customHeight="1" x14ac:dyDescent="0.2">
      <c r="A62" s="136" t="s">
        <v>215</v>
      </c>
      <c r="B62" s="133" t="s">
        <v>119</v>
      </c>
      <c r="C62" s="133" t="s">
        <v>162</v>
      </c>
      <c r="D62" s="133" t="s">
        <v>167</v>
      </c>
      <c r="E62" s="133" t="s">
        <v>143</v>
      </c>
      <c r="F62" s="133" t="s">
        <v>139</v>
      </c>
      <c r="G62" s="135">
        <v>2174.0500000000002</v>
      </c>
      <c r="H62" s="135">
        <v>1708.15</v>
      </c>
      <c r="I62" s="135">
        <f t="shared" ref="I62" si="12">G62-H62</f>
        <v>465.90000000000009</v>
      </c>
    </row>
    <row r="63" spans="1:9" s="32" customFormat="1" ht="23.25" customHeight="1" x14ac:dyDescent="0.2">
      <c r="A63" s="122" t="s">
        <v>19</v>
      </c>
      <c r="B63" s="116" t="s">
        <v>119</v>
      </c>
      <c r="C63" s="116" t="s">
        <v>170</v>
      </c>
      <c r="D63" s="116" t="s">
        <v>160</v>
      </c>
      <c r="E63" s="116" t="s">
        <v>66</v>
      </c>
      <c r="F63" s="116" t="s">
        <v>65</v>
      </c>
      <c r="G63" s="117">
        <f>G72+G84+G98</f>
        <v>14555.2</v>
      </c>
      <c r="H63" s="117">
        <f>H72+H84+H98</f>
        <v>13949.81</v>
      </c>
      <c r="I63" s="117">
        <f t="shared" si="7"/>
        <v>605.39000000000124</v>
      </c>
    </row>
    <row r="64" spans="1:9" s="32" customFormat="1" ht="1.5" hidden="1" customHeight="1" x14ac:dyDescent="0.2">
      <c r="A64" s="47" t="s">
        <v>20</v>
      </c>
      <c r="B64" s="44" t="s">
        <v>65</v>
      </c>
      <c r="C64" s="44" t="s">
        <v>65</v>
      </c>
      <c r="D64" s="44" t="s">
        <v>78</v>
      </c>
      <c r="E64" s="44" t="s">
        <v>66</v>
      </c>
      <c r="F64" s="44" t="s">
        <v>65</v>
      </c>
      <c r="G64" s="27">
        <f>SUM(G65:G71)</f>
        <v>0</v>
      </c>
      <c r="H64" s="27">
        <f>SUM(H65:H71)</f>
        <v>0</v>
      </c>
      <c r="I64" s="27" t="e">
        <f>SUM(I65:I71)</f>
        <v>#REF!</v>
      </c>
    </row>
    <row r="65" spans="1:9" s="31" customFormat="1" ht="28.5" hidden="1" x14ac:dyDescent="0.2">
      <c r="A65" s="67" t="s">
        <v>17</v>
      </c>
      <c r="B65" s="45" t="s">
        <v>119</v>
      </c>
      <c r="C65" s="45" t="s">
        <v>119</v>
      </c>
      <c r="D65" s="45" t="s">
        <v>78</v>
      </c>
      <c r="E65" s="45" t="s">
        <v>79</v>
      </c>
      <c r="F65" s="45" t="s">
        <v>75</v>
      </c>
      <c r="G65" s="33"/>
      <c r="H65" s="33"/>
      <c r="I65" s="33" t="e">
        <f>SUM(G65-#REF!)</f>
        <v>#REF!</v>
      </c>
    </row>
    <row r="66" spans="1:9" s="31" customFormat="1" ht="28.5" hidden="1" x14ac:dyDescent="0.2">
      <c r="A66" s="67" t="s">
        <v>117</v>
      </c>
      <c r="B66" s="45" t="s">
        <v>119</v>
      </c>
      <c r="C66" s="45" t="s">
        <v>119</v>
      </c>
      <c r="D66" s="45" t="s">
        <v>78</v>
      </c>
      <c r="E66" s="45" t="s">
        <v>80</v>
      </c>
      <c r="F66" s="45" t="s">
        <v>75</v>
      </c>
      <c r="G66" s="33"/>
      <c r="H66" s="33"/>
      <c r="I66" s="33" t="e">
        <f>SUM(G66-#REF!)</f>
        <v>#REF!</v>
      </c>
    </row>
    <row r="67" spans="1:9" s="31" customFormat="1" hidden="1" x14ac:dyDescent="0.2">
      <c r="A67" s="65" t="s">
        <v>10</v>
      </c>
      <c r="B67" s="45" t="s">
        <v>119</v>
      </c>
      <c r="C67" s="45" t="s">
        <v>119</v>
      </c>
      <c r="D67" s="45" t="s">
        <v>78</v>
      </c>
      <c r="E67" s="45" t="s">
        <v>118</v>
      </c>
      <c r="F67" s="45" t="s">
        <v>40</v>
      </c>
      <c r="G67" s="33">
        <v>0</v>
      </c>
      <c r="H67" s="33">
        <v>0</v>
      </c>
      <c r="I67" s="33" t="e">
        <f>SUM(G67-#REF!)</f>
        <v>#REF!</v>
      </c>
    </row>
    <row r="68" spans="1:9" s="31" customFormat="1" hidden="1" x14ac:dyDescent="0.2">
      <c r="A68" s="65" t="s">
        <v>22</v>
      </c>
      <c r="B68" s="45" t="s">
        <v>119</v>
      </c>
      <c r="C68" s="45" t="s">
        <v>119</v>
      </c>
      <c r="D68" s="45" t="s">
        <v>78</v>
      </c>
      <c r="E68" s="45" t="s">
        <v>118</v>
      </c>
      <c r="F68" s="45" t="s">
        <v>40</v>
      </c>
      <c r="G68" s="33"/>
      <c r="H68" s="33"/>
      <c r="I68" s="33" t="e">
        <f>SUM(G68-#REF!)</f>
        <v>#REF!</v>
      </c>
    </row>
    <row r="69" spans="1:9" s="31" customFormat="1" ht="28.5" hidden="1" x14ac:dyDescent="0.2">
      <c r="A69" s="67" t="s">
        <v>17</v>
      </c>
      <c r="B69" s="45" t="s">
        <v>119</v>
      </c>
      <c r="C69" s="45" t="s">
        <v>119</v>
      </c>
      <c r="D69" s="45" t="s">
        <v>78</v>
      </c>
      <c r="E69" s="45" t="s">
        <v>81</v>
      </c>
      <c r="F69" s="45" t="s">
        <v>75</v>
      </c>
      <c r="G69" s="33">
        <v>0</v>
      </c>
      <c r="H69" s="33"/>
      <c r="I69" s="33" t="e">
        <f>SUM(G69-#REF!)</f>
        <v>#REF!</v>
      </c>
    </row>
    <row r="70" spans="1:9" s="31" customFormat="1" hidden="1" x14ac:dyDescent="0.2">
      <c r="A70" s="65" t="s">
        <v>10</v>
      </c>
      <c r="B70" s="45" t="s">
        <v>119</v>
      </c>
      <c r="C70" s="45" t="s">
        <v>119</v>
      </c>
      <c r="D70" s="45" t="s">
        <v>78</v>
      </c>
      <c r="E70" s="45" t="s">
        <v>81</v>
      </c>
      <c r="F70" s="45" t="s">
        <v>40</v>
      </c>
      <c r="G70" s="33"/>
      <c r="H70" s="33"/>
      <c r="I70" s="33" t="e">
        <f>SUM(G70-#REF!)</f>
        <v>#REF!</v>
      </c>
    </row>
    <row r="71" spans="1:9" s="31" customFormat="1" ht="28.5" hidden="1" x14ac:dyDescent="0.2">
      <c r="A71" s="67" t="s">
        <v>17</v>
      </c>
      <c r="B71" s="45" t="s">
        <v>119</v>
      </c>
      <c r="C71" s="45" t="s">
        <v>119</v>
      </c>
      <c r="D71" s="45" t="s">
        <v>78</v>
      </c>
      <c r="E71" s="45" t="s">
        <v>81</v>
      </c>
      <c r="F71" s="45" t="s">
        <v>40</v>
      </c>
      <c r="G71" s="33"/>
      <c r="H71" s="33"/>
      <c r="I71" s="33" t="e">
        <f>SUM(G71-#REF!)</f>
        <v>#REF!</v>
      </c>
    </row>
    <row r="72" spans="1:9" s="32" customFormat="1" ht="22.5" customHeight="1" x14ac:dyDescent="0.2">
      <c r="A72" s="122" t="s">
        <v>21</v>
      </c>
      <c r="B72" s="116" t="s">
        <v>119</v>
      </c>
      <c r="C72" s="116" t="s">
        <v>170</v>
      </c>
      <c r="D72" s="116" t="s">
        <v>161</v>
      </c>
      <c r="E72" s="116" t="s">
        <v>66</v>
      </c>
      <c r="F72" s="116" t="s">
        <v>65</v>
      </c>
      <c r="G72" s="117">
        <f>G80+G82+G79+G83</f>
        <v>11648.2</v>
      </c>
      <c r="H72" s="117">
        <f>H80+H82+H79+H83</f>
        <v>11441.13</v>
      </c>
      <c r="I72" s="117">
        <f t="shared" ref="I72" si="13">G72-H72</f>
        <v>207.07000000000153</v>
      </c>
    </row>
    <row r="73" spans="1:9" s="31" customFormat="1" ht="28.5" hidden="1" x14ac:dyDescent="0.2">
      <c r="A73" s="67" t="s">
        <v>17</v>
      </c>
      <c r="B73" s="45" t="s">
        <v>119</v>
      </c>
      <c r="C73" s="45" t="s">
        <v>119</v>
      </c>
      <c r="D73" s="45" t="s">
        <v>82</v>
      </c>
      <c r="E73" s="45" t="s">
        <v>83</v>
      </c>
      <c r="F73" s="45" t="s">
        <v>75</v>
      </c>
      <c r="G73" s="33"/>
      <c r="H73" s="33"/>
      <c r="I73" s="33" t="e">
        <f>SUM(G73-#REF!)</f>
        <v>#REF!</v>
      </c>
    </row>
    <row r="74" spans="1:9" s="31" customFormat="1" ht="28.5" hidden="1" x14ac:dyDescent="0.2">
      <c r="A74" s="67" t="s">
        <v>17</v>
      </c>
      <c r="B74" s="45" t="s">
        <v>119</v>
      </c>
      <c r="C74" s="45" t="s">
        <v>119</v>
      </c>
      <c r="D74" s="45" t="s">
        <v>82</v>
      </c>
      <c r="E74" s="45" t="s">
        <v>84</v>
      </c>
      <c r="F74" s="45" t="s">
        <v>75</v>
      </c>
      <c r="G74" s="33">
        <v>0</v>
      </c>
      <c r="H74" s="33"/>
      <c r="I74" s="33" t="e">
        <f>SUM(G74-#REF!)</f>
        <v>#REF!</v>
      </c>
    </row>
    <row r="75" spans="1:9" s="31" customFormat="1" ht="28.5" hidden="1" x14ac:dyDescent="0.2">
      <c r="A75" s="67" t="s">
        <v>17</v>
      </c>
      <c r="B75" s="45" t="s">
        <v>119</v>
      </c>
      <c r="C75" s="45" t="s">
        <v>119</v>
      </c>
      <c r="D75" s="45" t="s">
        <v>82</v>
      </c>
      <c r="E75" s="45" t="s">
        <v>83</v>
      </c>
      <c r="F75" s="45" t="s">
        <v>136</v>
      </c>
      <c r="G75" s="33">
        <v>0</v>
      </c>
      <c r="H75" s="33"/>
      <c r="I75" s="33" t="e">
        <f>SUM(G75-#REF!)</f>
        <v>#REF!</v>
      </c>
    </row>
    <row r="76" spans="1:9" s="31" customFormat="1" hidden="1" x14ac:dyDescent="0.2">
      <c r="A76" s="67" t="s">
        <v>23</v>
      </c>
      <c r="B76" s="45" t="s">
        <v>119</v>
      </c>
      <c r="C76" s="45" t="s">
        <v>119</v>
      </c>
      <c r="D76" s="45" t="s">
        <v>82</v>
      </c>
      <c r="E76" s="45" t="s">
        <v>129</v>
      </c>
      <c r="F76" s="45" t="s">
        <v>75</v>
      </c>
      <c r="G76" s="33">
        <v>0</v>
      </c>
      <c r="H76" s="33"/>
      <c r="I76" s="33" t="e">
        <f>SUM(G76-#REF!)</f>
        <v>#REF!</v>
      </c>
    </row>
    <row r="77" spans="1:9" s="31" customFormat="1" ht="28.5" hidden="1" x14ac:dyDescent="0.2">
      <c r="A77" s="67" t="s">
        <v>17</v>
      </c>
      <c r="B77" s="45" t="s">
        <v>119</v>
      </c>
      <c r="C77" s="45" t="s">
        <v>119</v>
      </c>
      <c r="D77" s="45" t="s">
        <v>82</v>
      </c>
      <c r="E77" s="45" t="s">
        <v>85</v>
      </c>
      <c r="F77" s="45" t="s">
        <v>75</v>
      </c>
      <c r="G77" s="33"/>
      <c r="H77" s="33"/>
      <c r="I77" s="33" t="e">
        <f>SUM(G77-#REF!)</f>
        <v>#REF!</v>
      </c>
    </row>
    <row r="78" spans="1:9" s="31" customFormat="1" hidden="1" x14ac:dyDescent="0.2">
      <c r="A78" s="65" t="s">
        <v>10</v>
      </c>
      <c r="B78" s="45" t="s">
        <v>119</v>
      </c>
      <c r="C78" s="45" t="s">
        <v>119</v>
      </c>
      <c r="D78" s="45" t="s">
        <v>82</v>
      </c>
      <c r="E78" s="45" t="s">
        <v>85</v>
      </c>
      <c r="F78" s="45" t="s">
        <v>40</v>
      </c>
      <c r="G78" s="33"/>
      <c r="H78" s="33"/>
      <c r="I78" s="33"/>
    </row>
    <row r="79" spans="1:9" s="31" customFormat="1" ht="45" customHeight="1" x14ac:dyDescent="0.2">
      <c r="A79" s="136" t="s">
        <v>216</v>
      </c>
      <c r="B79" s="133" t="s">
        <v>119</v>
      </c>
      <c r="C79" s="133" t="s">
        <v>170</v>
      </c>
      <c r="D79" s="133" t="s">
        <v>161</v>
      </c>
      <c r="E79" s="133" t="s">
        <v>217</v>
      </c>
      <c r="F79" s="133" t="s">
        <v>218</v>
      </c>
      <c r="G79" s="135">
        <v>9213</v>
      </c>
      <c r="H79" s="135">
        <v>9213</v>
      </c>
      <c r="I79" s="131">
        <f t="shared" ref="I79" si="14">G79-H79</f>
        <v>0</v>
      </c>
    </row>
    <row r="80" spans="1:9" s="31" customFormat="1" ht="21" customHeight="1" x14ac:dyDescent="0.2">
      <c r="A80" s="132" t="s">
        <v>182</v>
      </c>
      <c r="B80" s="133" t="s">
        <v>119</v>
      </c>
      <c r="C80" s="133" t="s">
        <v>170</v>
      </c>
      <c r="D80" s="133" t="s">
        <v>161</v>
      </c>
      <c r="E80" s="133" t="s">
        <v>85</v>
      </c>
      <c r="F80" s="133" t="s">
        <v>139</v>
      </c>
      <c r="G80" s="135">
        <v>968</v>
      </c>
      <c r="H80" s="135">
        <v>760.93</v>
      </c>
      <c r="I80" s="135">
        <f t="shared" ref="I80" si="15">G80-H80</f>
        <v>207.07000000000005</v>
      </c>
    </row>
    <row r="81" spans="1:9" s="31" customFormat="1" hidden="1" x14ac:dyDescent="0.2">
      <c r="A81" s="136" t="s">
        <v>23</v>
      </c>
      <c r="B81" s="133" t="s">
        <v>119</v>
      </c>
      <c r="C81" s="133" t="s">
        <v>119</v>
      </c>
      <c r="D81" s="133" t="s">
        <v>82</v>
      </c>
      <c r="E81" s="133" t="s">
        <v>85</v>
      </c>
      <c r="F81" s="133" t="s">
        <v>40</v>
      </c>
      <c r="G81" s="135">
        <v>0</v>
      </c>
      <c r="H81" s="135"/>
      <c r="I81" s="135" t="e">
        <f>SUM(G81-#REF!)</f>
        <v>#REF!</v>
      </c>
    </row>
    <row r="82" spans="1:9" s="31" customFormat="1" ht="36" customHeight="1" x14ac:dyDescent="0.2">
      <c r="A82" s="136" t="s">
        <v>189</v>
      </c>
      <c r="B82" s="133" t="s">
        <v>119</v>
      </c>
      <c r="C82" s="133" t="s">
        <v>170</v>
      </c>
      <c r="D82" s="133" t="s">
        <v>161</v>
      </c>
      <c r="E82" s="133" t="s">
        <v>85</v>
      </c>
      <c r="F82" s="133" t="s">
        <v>139</v>
      </c>
      <c r="G82" s="135">
        <v>30.2</v>
      </c>
      <c r="H82" s="135">
        <v>30.2</v>
      </c>
      <c r="I82" s="135">
        <f t="shared" ref="I82:I83" si="16">G82-H82</f>
        <v>0</v>
      </c>
    </row>
    <row r="83" spans="1:9" s="31" customFormat="1" ht="36" customHeight="1" x14ac:dyDescent="0.2">
      <c r="A83" s="136" t="s">
        <v>219</v>
      </c>
      <c r="B83" s="133" t="s">
        <v>119</v>
      </c>
      <c r="C83" s="133" t="s">
        <v>170</v>
      </c>
      <c r="D83" s="133" t="s">
        <v>161</v>
      </c>
      <c r="E83" s="133" t="s">
        <v>220</v>
      </c>
      <c r="F83" s="133" t="s">
        <v>200</v>
      </c>
      <c r="G83" s="135">
        <v>1437</v>
      </c>
      <c r="H83" s="135">
        <v>1437</v>
      </c>
      <c r="I83" s="135">
        <f t="shared" si="16"/>
        <v>0</v>
      </c>
    </row>
    <row r="84" spans="1:9" s="32" customFormat="1" ht="18.75" customHeight="1" x14ac:dyDescent="0.2">
      <c r="A84" s="122" t="s">
        <v>24</v>
      </c>
      <c r="B84" s="116" t="s">
        <v>119</v>
      </c>
      <c r="C84" s="116" t="s">
        <v>170</v>
      </c>
      <c r="D84" s="116" t="s">
        <v>166</v>
      </c>
      <c r="E84" s="116" t="s">
        <v>66</v>
      </c>
      <c r="F84" s="116" t="s">
        <v>65</v>
      </c>
      <c r="G84" s="117">
        <f>G85+G87+G93+G95</f>
        <v>2903.9999999999995</v>
      </c>
      <c r="H84" s="117">
        <f>H85+H87+H93+H95</f>
        <v>2505.6800000000003</v>
      </c>
      <c r="I84" s="117">
        <f t="shared" ref="I84:I88" si="17">G84-H84</f>
        <v>398.31999999999925</v>
      </c>
    </row>
    <row r="85" spans="1:9" s="32" customFormat="1" ht="56.25" customHeight="1" x14ac:dyDescent="0.2">
      <c r="A85" s="115" t="s">
        <v>192</v>
      </c>
      <c r="B85" s="116" t="s">
        <v>119</v>
      </c>
      <c r="C85" s="116" t="s">
        <v>170</v>
      </c>
      <c r="D85" s="116" t="s">
        <v>166</v>
      </c>
      <c r="E85" s="116" t="s">
        <v>190</v>
      </c>
      <c r="F85" s="116" t="s">
        <v>65</v>
      </c>
      <c r="G85" s="117">
        <f>G86</f>
        <v>1709.8</v>
      </c>
      <c r="H85" s="117">
        <f>H86</f>
        <v>1591.13</v>
      </c>
      <c r="I85" s="117">
        <f t="shared" ref="I85:I86" si="18">G85-H85</f>
        <v>118.66999999999985</v>
      </c>
    </row>
    <row r="86" spans="1:9" s="32" customFormat="1" ht="18.75" customHeight="1" x14ac:dyDescent="0.2">
      <c r="A86" s="132" t="s">
        <v>191</v>
      </c>
      <c r="B86" s="133" t="s">
        <v>119</v>
      </c>
      <c r="C86" s="133" t="s">
        <v>170</v>
      </c>
      <c r="D86" s="133" t="s">
        <v>166</v>
      </c>
      <c r="E86" s="133" t="s">
        <v>190</v>
      </c>
      <c r="F86" s="133" t="s">
        <v>145</v>
      </c>
      <c r="G86" s="135">
        <v>1709.8</v>
      </c>
      <c r="H86" s="135">
        <v>1591.13</v>
      </c>
      <c r="I86" s="135">
        <f t="shared" si="18"/>
        <v>118.66999999999985</v>
      </c>
    </row>
    <row r="87" spans="1:9" s="32" customFormat="1" ht="19.5" customHeight="1" x14ac:dyDescent="0.2">
      <c r="A87" s="122" t="s">
        <v>25</v>
      </c>
      <c r="B87" s="116" t="s">
        <v>119</v>
      </c>
      <c r="C87" s="116" t="s">
        <v>170</v>
      </c>
      <c r="D87" s="116" t="s">
        <v>166</v>
      </c>
      <c r="E87" s="116" t="s">
        <v>87</v>
      </c>
      <c r="F87" s="116" t="s">
        <v>65</v>
      </c>
      <c r="G87" s="117">
        <f>SUM(G88:G88)</f>
        <v>688.15</v>
      </c>
      <c r="H87" s="117">
        <f>SUM(H88:H88)</f>
        <v>576.01</v>
      </c>
      <c r="I87" s="117">
        <f t="shared" si="17"/>
        <v>112.13999999999999</v>
      </c>
    </row>
    <row r="88" spans="1:9" s="31" customFormat="1" ht="30" x14ac:dyDescent="0.2">
      <c r="A88" s="138" t="s">
        <v>175</v>
      </c>
      <c r="B88" s="133" t="s">
        <v>119</v>
      </c>
      <c r="C88" s="133" t="s">
        <v>170</v>
      </c>
      <c r="D88" s="133" t="s">
        <v>166</v>
      </c>
      <c r="E88" s="133" t="s">
        <v>88</v>
      </c>
      <c r="F88" s="133" t="s">
        <v>139</v>
      </c>
      <c r="G88" s="135">
        <v>688.15</v>
      </c>
      <c r="H88" s="135">
        <v>576.01</v>
      </c>
      <c r="I88" s="131">
        <f t="shared" si="17"/>
        <v>112.13999999999999</v>
      </c>
    </row>
    <row r="89" spans="1:9" s="32" customFormat="1" ht="30" hidden="1" x14ac:dyDescent="0.2">
      <c r="A89" s="115" t="s">
        <v>26</v>
      </c>
      <c r="B89" s="116" t="s">
        <v>65</v>
      </c>
      <c r="C89" s="116" t="s">
        <v>65</v>
      </c>
      <c r="D89" s="116" t="s">
        <v>86</v>
      </c>
      <c r="E89" s="116" t="s">
        <v>89</v>
      </c>
      <c r="F89" s="116" t="s">
        <v>65</v>
      </c>
      <c r="G89" s="117">
        <f>SUM(G90:G92)</f>
        <v>0</v>
      </c>
      <c r="H89" s="117">
        <f>SUM(H90:H92)</f>
        <v>0</v>
      </c>
      <c r="I89" s="117" t="e">
        <f>SUM(G89-#REF!)</f>
        <v>#REF!</v>
      </c>
    </row>
    <row r="90" spans="1:9" s="31" customFormat="1" hidden="1" x14ac:dyDescent="0.2">
      <c r="A90" s="118" t="s">
        <v>29</v>
      </c>
      <c r="B90" s="119" t="s">
        <v>119</v>
      </c>
      <c r="C90" s="119" t="s">
        <v>119</v>
      </c>
      <c r="D90" s="119" t="s">
        <v>86</v>
      </c>
      <c r="E90" s="119" t="s">
        <v>90</v>
      </c>
      <c r="F90" s="119" t="s">
        <v>40</v>
      </c>
      <c r="G90" s="120">
        <v>0</v>
      </c>
      <c r="H90" s="120">
        <v>0</v>
      </c>
      <c r="I90" s="120" t="e">
        <f>SUM(G90-#REF!)</f>
        <v>#REF!</v>
      </c>
    </row>
    <row r="91" spans="1:9" s="31" customFormat="1" hidden="1" x14ac:dyDescent="0.2">
      <c r="A91" s="118" t="s">
        <v>13</v>
      </c>
      <c r="B91" s="119" t="s">
        <v>119</v>
      </c>
      <c r="C91" s="119" t="s">
        <v>119</v>
      </c>
      <c r="D91" s="119" t="s">
        <v>86</v>
      </c>
      <c r="E91" s="119" t="s">
        <v>90</v>
      </c>
      <c r="F91" s="119" t="s">
        <v>40</v>
      </c>
      <c r="G91" s="120">
        <v>0</v>
      </c>
      <c r="H91" s="120">
        <v>0</v>
      </c>
      <c r="I91" s="120" t="e">
        <f>SUM(G91-#REF!)</f>
        <v>#REF!</v>
      </c>
    </row>
    <row r="92" spans="1:9" s="31" customFormat="1" hidden="1" x14ac:dyDescent="0.2">
      <c r="A92" s="121" t="s">
        <v>23</v>
      </c>
      <c r="B92" s="119" t="s">
        <v>119</v>
      </c>
      <c r="C92" s="119" t="s">
        <v>119</v>
      </c>
      <c r="D92" s="119" t="s">
        <v>86</v>
      </c>
      <c r="E92" s="119" t="s">
        <v>84</v>
      </c>
      <c r="F92" s="119" t="s">
        <v>40</v>
      </c>
      <c r="G92" s="120"/>
      <c r="H92" s="120"/>
      <c r="I92" s="120" t="e">
        <f>SUM(G92-#REF!)</f>
        <v>#REF!</v>
      </c>
    </row>
    <row r="93" spans="1:9" s="32" customFormat="1" ht="21.75" customHeight="1" x14ac:dyDescent="0.2">
      <c r="A93" s="115" t="s">
        <v>27</v>
      </c>
      <c r="B93" s="116" t="s">
        <v>119</v>
      </c>
      <c r="C93" s="116" t="s">
        <v>170</v>
      </c>
      <c r="D93" s="116" t="s">
        <v>166</v>
      </c>
      <c r="E93" s="116" t="s">
        <v>91</v>
      </c>
      <c r="F93" s="116" t="s">
        <v>65</v>
      </c>
      <c r="G93" s="117">
        <f>G94</f>
        <v>80.7</v>
      </c>
      <c r="H93" s="117">
        <f>H94</f>
        <v>80.7</v>
      </c>
      <c r="I93" s="117">
        <f t="shared" ref="I93:I94" si="19">G93-H93</f>
        <v>0</v>
      </c>
    </row>
    <row r="94" spans="1:9" s="31" customFormat="1" ht="28.5" x14ac:dyDescent="0.2">
      <c r="A94" s="136" t="s">
        <v>175</v>
      </c>
      <c r="B94" s="133" t="s">
        <v>119</v>
      </c>
      <c r="C94" s="133" t="s">
        <v>170</v>
      </c>
      <c r="D94" s="133" t="s">
        <v>166</v>
      </c>
      <c r="E94" s="133" t="s">
        <v>92</v>
      </c>
      <c r="F94" s="133" t="s">
        <v>139</v>
      </c>
      <c r="G94" s="135">
        <v>80.7</v>
      </c>
      <c r="H94" s="135">
        <v>80.7</v>
      </c>
      <c r="I94" s="135">
        <f t="shared" si="19"/>
        <v>0</v>
      </c>
    </row>
    <row r="95" spans="1:9" s="32" customFormat="1" ht="23.25" customHeight="1" x14ac:dyDescent="0.2">
      <c r="A95" s="115" t="s">
        <v>28</v>
      </c>
      <c r="B95" s="116" t="s">
        <v>119</v>
      </c>
      <c r="C95" s="116" t="s">
        <v>170</v>
      </c>
      <c r="D95" s="116" t="s">
        <v>166</v>
      </c>
      <c r="E95" s="116" t="s">
        <v>93</v>
      </c>
      <c r="F95" s="116" t="s">
        <v>65</v>
      </c>
      <c r="G95" s="117">
        <f>SUM(G96:G97)</f>
        <v>425.35</v>
      </c>
      <c r="H95" s="117">
        <f>SUM(H96:H97)</f>
        <v>257.83999999999997</v>
      </c>
      <c r="I95" s="117">
        <f t="shared" ref="I95" si="20">G95-H95</f>
        <v>167.51000000000005</v>
      </c>
    </row>
    <row r="96" spans="1:9" s="66" customFormat="1" hidden="1" x14ac:dyDescent="0.2">
      <c r="A96" s="46" t="s">
        <v>10</v>
      </c>
      <c r="B96" s="45" t="s">
        <v>119</v>
      </c>
      <c r="C96" s="45" t="s">
        <v>119</v>
      </c>
      <c r="D96" s="45" t="s">
        <v>86</v>
      </c>
      <c r="E96" s="45" t="s">
        <v>85</v>
      </c>
      <c r="F96" s="45" t="s">
        <v>40</v>
      </c>
      <c r="G96" s="33"/>
      <c r="H96" s="33"/>
      <c r="I96" s="33" t="e">
        <f>SUM(G96-#REF!)</f>
        <v>#REF!</v>
      </c>
    </row>
    <row r="97" spans="1:9" s="66" customFormat="1" ht="28.5" x14ac:dyDescent="0.2">
      <c r="A97" s="136" t="s">
        <v>175</v>
      </c>
      <c r="B97" s="133" t="s">
        <v>119</v>
      </c>
      <c r="C97" s="133" t="s">
        <v>170</v>
      </c>
      <c r="D97" s="133" t="s">
        <v>166</v>
      </c>
      <c r="E97" s="133" t="s">
        <v>94</v>
      </c>
      <c r="F97" s="133" t="s">
        <v>139</v>
      </c>
      <c r="G97" s="135">
        <v>425.35</v>
      </c>
      <c r="H97" s="135">
        <v>257.83999999999997</v>
      </c>
      <c r="I97" s="135">
        <f t="shared" ref="I97" si="21">G97-H97</f>
        <v>167.51000000000005</v>
      </c>
    </row>
    <row r="98" spans="1:9" s="32" customFormat="1" ht="30" x14ac:dyDescent="0.2">
      <c r="A98" s="115" t="s">
        <v>132</v>
      </c>
      <c r="B98" s="116" t="s">
        <v>193</v>
      </c>
      <c r="C98" s="116" t="s">
        <v>170</v>
      </c>
      <c r="D98" s="116" t="s">
        <v>170</v>
      </c>
      <c r="E98" s="116" t="s">
        <v>66</v>
      </c>
      <c r="F98" s="116" t="s">
        <v>65</v>
      </c>
      <c r="G98" s="117">
        <f>SUM(G99)</f>
        <v>3</v>
      </c>
      <c r="H98" s="117">
        <f>SUM(H99)</f>
        <v>3</v>
      </c>
      <c r="I98" s="117">
        <f t="shared" ref="I98:I101" si="22">G98-H98</f>
        <v>0</v>
      </c>
    </row>
    <row r="99" spans="1:9" s="66" customFormat="1" ht="30" customHeight="1" x14ac:dyDescent="0.2">
      <c r="A99" s="139" t="s">
        <v>183</v>
      </c>
      <c r="B99" s="133" t="s">
        <v>193</v>
      </c>
      <c r="C99" s="133" t="s">
        <v>170</v>
      </c>
      <c r="D99" s="133" t="s">
        <v>170</v>
      </c>
      <c r="E99" s="133" t="s">
        <v>70</v>
      </c>
      <c r="F99" s="133" t="s">
        <v>200</v>
      </c>
      <c r="G99" s="135">
        <v>3</v>
      </c>
      <c r="H99" s="135">
        <v>3</v>
      </c>
      <c r="I99" s="131">
        <f t="shared" si="22"/>
        <v>0</v>
      </c>
    </row>
    <row r="100" spans="1:9" s="32" customFormat="1" ht="33.75" customHeight="1" x14ac:dyDescent="0.2">
      <c r="A100" s="125" t="s">
        <v>221</v>
      </c>
      <c r="B100" s="126" t="s">
        <v>119</v>
      </c>
      <c r="C100" s="126" t="s">
        <v>164</v>
      </c>
      <c r="D100" s="126" t="s">
        <v>160</v>
      </c>
      <c r="E100" s="126" t="s">
        <v>66</v>
      </c>
      <c r="F100" s="126" t="s">
        <v>65</v>
      </c>
      <c r="G100" s="124">
        <f>SUM(G101)</f>
        <v>10</v>
      </c>
      <c r="H100" s="124">
        <f>SUM(H101)</f>
        <v>5.86</v>
      </c>
      <c r="I100" s="117">
        <f t="shared" si="22"/>
        <v>4.1399999999999997</v>
      </c>
    </row>
    <row r="101" spans="1:9" s="32" customFormat="1" ht="35.25" customHeight="1" x14ac:dyDescent="0.2">
      <c r="A101" s="115" t="s">
        <v>222</v>
      </c>
      <c r="B101" s="116" t="s">
        <v>119</v>
      </c>
      <c r="C101" s="116" t="s">
        <v>164</v>
      </c>
      <c r="D101" s="116" t="s">
        <v>164</v>
      </c>
      <c r="E101" s="116" t="s">
        <v>66</v>
      </c>
      <c r="F101" s="116" t="s">
        <v>65</v>
      </c>
      <c r="G101" s="117">
        <f>SUM(G102+G103)</f>
        <v>10</v>
      </c>
      <c r="H101" s="117">
        <f>SUM(H102+H103)</f>
        <v>5.86</v>
      </c>
      <c r="I101" s="117">
        <f t="shared" si="22"/>
        <v>4.1399999999999997</v>
      </c>
    </row>
    <row r="102" spans="1:9" s="32" customFormat="1" hidden="1" x14ac:dyDescent="0.2">
      <c r="A102" s="118" t="s">
        <v>22</v>
      </c>
      <c r="B102" s="119" t="s">
        <v>119</v>
      </c>
      <c r="C102" s="119" t="s">
        <v>119</v>
      </c>
      <c r="D102" s="119" t="s">
        <v>115</v>
      </c>
      <c r="E102" s="119" t="s">
        <v>116</v>
      </c>
      <c r="F102" s="119" t="s">
        <v>40</v>
      </c>
      <c r="G102" s="117"/>
      <c r="H102" s="117"/>
      <c r="I102" s="120" t="e">
        <f>SUM(G102-#REF!)</f>
        <v>#REF!</v>
      </c>
    </row>
    <row r="103" spans="1:9" s="66" customFormat="1" ht="28.5" x14ac:dyDescent="0.2">
      <c r="A103" s="136" t="s">
        <v>175</v>
      </c>
      <c r="B103" s="133" t="s">
        <v>119</v>
      </c>
      <c r="C103" s="133" t="s">
        <v>164</v>
      </c>
      <c r="D103" s="133" t="s">
        <v>164</v>
      </c>
      <c r="E103" s="133" t="s">
        <v>116</v>
      </c>
      <c r="F103" s="133" t="s">
        <v>139</v>
      </c>
      <c r="G103" s="135">
        <v>10</v>
      </c>
      <c r="H103" s="135">
        <v>5.86</v>
      </c>
      <c r="I103" s="131">
        <f t="shared" ref="I103:I105" si="23">G103-H103</f>
        <v>4.1399999999999997</v>
      </c>
    </row>
    <row r="104" spans="1:9" s="32" customFormat="1" ht="27" customHeight="1" x14ac:dyDescent="0.2">
      <c r="A104" s="127" t="s">
        <v>59</v>
      </c>
      <c r="B104" s="126" t="s">
        <v>119</v>
      </c>
      <c r="C104" s="126" t="s">
        <v>168</v>
      </c>
      <c r="D104" s="126" t="s">
        <v>160</v>
      </c>
      <c r="E104" s="126" t="s">
        <v>66</v>
      </c>
      <c r="F104" s="126" t="s">
        <v>65</v>
      </c>
      <c r="G104" s="124">
        <f>G105</f>
        <v>388.67</v>
      </c>
      <c r="H104" s="124">
        <f>H105</f>
        <v>382.26</v>
      </c>
      <c r="I104" s="117">
        <f t="shared" si="23"/>
        <v>6.410000000000025</v>
      </c>
    </row>
    <row r="105" spans="1:9" s="32" customFormat="1" ht="22.5" customHeight="1" x14ac:dyDescent="0.2">
      <c r="A105" s="122" t="s">
        <v>30</v>
      </c>
      <c r="B105" s="116" t="s">
        <v>119</v>
      </c>
      <c r="C105" s="116" t="s">
        <v>168</v>
      </c>
      <c r="D105" s="116" t="s">
        <v>159</v>
      </c>
      <c r="E105" s="116" t="s">
        <v>96</v>
      </c>
      <c r="F105" s="116" t="s">
        <v>65</v>
      </c>
      <c r="G105" s="117">
        <f>SUM(G106:G112)</f>
        <v>388.67</v>
      </c>
      <c r="H105" s="117">
        <f>SUM(H106:H112)</f>
        <v>382.26</v>
      </c>
      <c r="I105" s="117">
        <f t="shared" si="23"/>
        <v>6.410000000000025</v>
      </c>
    </row>
    <row r="106" spans="1:9" s="31" customFormat="1" hidden="1" x14ac:dyDescent="0.2">
      <c r="A106" s="65" t="s">
        <v>5</v>
      </c>
      <c r="B106" s="45" t="s">
        <v>119</v>
      </c>
      <c r="C106" s="45" t="s">
        <v>119</v>
      </c>
      <c r="D106" s="45" t="s">
        <v>95</v>
      </c>
      <c r="E106" s="45" t="s">
        <v>96</v>
      </c>
      <c r="F106" s="45" t="s">
        <v>97</v>
      </c>
      <c r="G106" s="33"/>
      <c r="H106" s="33"/>
      <c r="I106" s="33" t="e">
        <f>SUM(G106-#REF!)</f>
        <v>#REF!</v>
      </c>
    </row>
    <row r="107" spans="1:9" s="31" customFormat="1" hidden="1" x14ac:dyDescent="0.2">
      <c r="A107" s="65" t="s">
        <v>7</v>
      </c>
      <c r="B107" s="45" t="s">
        <v>119</v>
      </c>
      <c r="C107" s="45" t="s">
        <v>119</v>
      </c>
      <c r="D107" s="45" t="s">
        <v>95</v>
      </c>
      <c r="E107" s="45" t="s">
        <v>96</v>
      </c>
      <c r="F107" s="45" t="s">
        <v>97</v>
      </c>
      <c r="G107" s="33"/>
      <c r="H107" s="33"/>
      <c r="I107" s="33" t="e">
        <f>SUM(G107-#REF!)</f>
        <v>#REF!</v>
      </c>
    </row>
    <row r="108" spans="1:9" s="31" customFormat="1" hidden="1" x14ac:dyDescent="0.2">
      <c r="A108" s="65" t="s">
        <v>6</v>
      </c>
      <c r="B108" s="45" t="s">
        <v>119</v>
      </c>
      <c r="C108" s="45" t="s">
        <v>119</v>
      </c>
      <c r="D108" s="45" t="s">
        <v>95</v>
      </c>
      <c r="E108" s="45" t="s">
        <v>96</v>
      </c>
      <c r="F108" s="45" t="s">
        <v>97</v>
      </c>
      <c r="G108" s="33"/>
      <c r="H108" s="33"/>
      <c r="I108" s="33" t="e">
        <f>SUM(G108-#REF!)</f>
        <v>#REF!</v>
      </c>
    </row>
    <row r="109" spans="1:9" s="31" customFormat="1" hidden="1" x14ac:dyDescent="0.2">
      <c r="A109" s="65" t="s">
        <v>8</v>
      </c>
      <c r="B109" s="45" t="s">
        <v>119</v>
      </c>
      <c r="C109" s="45" t="s">
        <v>119</v>
      </c>
      <c r="D109" s="45" t="s">
        <v>95</v>
      </c>
      <c r="E109" s="45" t="s">
        <v>96</v>
      </c>
      <c r="F109" s="45" t="s">
        <v>97</v>
      </c>
      <c r="G109" s="33"/>
      <c r="H109" s="33"/>
      <c r="I109" s="33" t="e">
        <f>SUM(G109-#REF!)</f>
        <v>#REF!</v>
      </c>
    </row>
    <row r="110" spans="1:9" s="31" customFormat="1" hidden="1" x14ac:dyDescent="0.2">
      <c r="A110" s="65" t="s">
        <v>9</v>
      </c>
      <c r="B110" s="45" t="s">
        <v>119</v>
      </c>
      <c r="C110" s="45" t="s">
        <v>119</v>
      </c>
      <c r="D110" s="45" t="s">
        <v>95</v>
      </c>
      <c r="E110" s="45" t="s">
        <v>96</v>
      </c>
      <c r="F110" s="45" t="s">
        <v>97</v>
      </c>
      <c r="G110" s="33"/>
      <c r="H110" s="33"/>
      <c r="I110" s="33" t="e">
        <f>SUM(G110-#REF!)</f>
        <v>#REF!</v>
      </c>
    </row>
    <row r="111" spans="1:9" s="31" customFormat="1" hidden="1" x14ac:dyDescent="0.2">
      <c r="A111" s="65" t="s">
        <v>29</v>
      </c>
      <c r="B111" s="45" t="s">
        <v>119</v>
      </c>
      <c r="C111" s="45" t="s">
        <v>119</v>
      </c>
      <c r="D111" s="45" t="s">
        <v>95</v>
      </c>
      <c r="E111" s="45" t="s">
        <v>96</v>
      </c>
      <c r="F111" s="45" t="s">
        <v>97</v>
      </c>
      <c r="G111" s="33"/>
      <c r="H111" s="33"/>
      <c r="I111" s="33" t="e">
        <f>SUM(G111-#REF!)</f>
        <v>#REF!</v>
      </c>
    </row>
    <row r="112" spans="1:9" s="31" customFormat="1" ht="31.5" customHeight="1" x14ac:dyDescent="0.2">
      <c r="A112" s="138" t="s">
        <v>175</v>
      </c>
      <c r="B112" s="133" t="s">
        <v>119</v>
      </c>
      <c r="C112" s="133" t="s">
        <v>168</v>
      </c>
      <c r="D112" s="133" t="s">
        <v>159</v>
      </c>
      <c r="E112" s="133" t="s">
        <v>96</v>
      </c>
      <c r="F112" s="133" t="s">
        <v>139</v>
      </c>
      <c r="G112" s="135">
        <v>388.67</v>
      </c>
      <c r="H112" s="135">
        <v>382.26</v>
      </c>
      <c r="I112" s="131">
        <f t="shared" ref="I112" si="24">G112-H112</f>
        <v>6.410000000000025</v>
      </c>
    </row>
    <row r="113" spans="1:9" s="32" customFormat="1" ht="2.25" hidden="1" customHeight="1" x14ac:dyDescent="0.2">
      <c r="A113" s="47" t="s">
        <v>111</v>
      </c>
      <c r="B113" s="44" t="s">
        <v>65</v>
      </c>
      <c r="C113" s="44" t="s">
        <v>168</v>
      </c>
      <c r="D113" s="44" t="s">
        <v>95</v>
      </c>
      <c r="E113" s="44" t="s">
        <v>112</v>
      </c>
      <c r="F113" s="44" t="s">
        <v>65</v>
      </c>
      <c r="G113" s="27">
        <f>SUM(G114:G123)</f>
        <v>0</v>
      </c>
      <c r="H113" s="27">
        <f>SUM(H114:H123)</f>
        <v>0</v>
      </c>
      <c r="I113" s="27" t="e">
        <f>SUM(I114:I123)</f>
        <v>#REF!</v>
      </c>
    </row>
    <row r="114" spans="1:9" s="31" customFormat="1" hidden="1" x14ac:dyDescent="0.2">
      <c r="A114" s="65" t="s">
        <v>5</v>
      </c>
      <c r="B114" s="45" t="s">
        <v>119</v>
      </c>
      <c r="C114" s="45" t="s">
        <v>119</v>
      </c>
      <c r="D114" s="45" t="s">
        <v>95</v>
      </c>
      <c r="E114" s="45" t="s">
        <v>112</v>
      </c>
      <c r="F114" s="45" t="s">
        <v>97</v>
      </c>
      <c r="G114" s="33"/>
      <c r="H114" s="33"/>
      <c r="I114" s="33" t="e">
        <f>SUM(G114-#REF!)</f>
        <v>#REF!</v>
      </c>
    </row>
    <row r="115" spans="1:9" s="31" customFormat="1" hidden="1" x14ac:dyDescent="0.2">
      <c r="A115" s="65" t="s">
        <v>7</v>
      </c>
      <c r="B115" s="45" t="s">
        <v>119</v>
      </c>
      <c r="C115" s="45" t="s">
        <v>119</v>
      </c>
      <c r="D115" s="45" t="s">
        <v>95</v>
      </c>
      <c r="E115" s="45" t="s">
        <v>112</v>
      </c>
      <c r="F115" s="45" t="s">
        <v>97</v>
      </c>
      <c r="G115" s="33"/>
      <c r="H115" s="33"/>
      <c r="I115" s="33" t="e">
        <f>SUM(G115-#REF!)</f>
        <v>#REF!</v>
      </c>
    </row>
    <row r="116" spans="1:9" s="31" customFormat="1" hidden="1" x14ac:dyDescent="0.2">
      <c r="A116" s="65" t="s">
        <v>6</v>
      </c>
      <c r="B116" s="45" t="s">
        <v>119</v>
      </c>
      <c r="C116" s="45" t="s">
        <v>119</v>
      </c>
      <c r="D116" s="45" t="s">
        <v>95</v>
      </c>
      <c r="E116" s="45" t="s">
        <v>112</v>
      </c>
      <c r="F116" s="45" t="s">
        <v>97</v>
      </c>
      <c r="G116" s="33"/>
      <c r="H116" s="33"/>
      <c r="I116" s="33" t="e">
        <f>SUM(G116-#REF!)</f>
        <v>#REF!</v>
      </c>
    </row>
    <row r="117" spans="1:9" s="31" customFormat="1" hidden="1" x14ac:dyDescent="0.2">
      <c r="A117" s="65" t="s">
        <v>8</v>
      </c>
      <c r="B117" s="45" t="s">
        <v>119</v>
      </c>
      <c r="C117" s="45" t="s">
        <v>119</v>
      </c>
      <c r="D117" s="45" t="s">
        <v>95</v>
      </c>
      <c r="E117" s="45" t="s">
        <v>112</v>
      </c>
      <c r="F117" s="45" t="s">
        <v>97</v>
      </c>
      <c r="G117" s="33"/>
      <c r="H117" s="33"/>
      <c r="I117" s="33" t="e">
        <f>SUM(G117-#REF!)</f>
        <v>#REF!</v>
      </c>
    </row>
    <row r="118" spans="1:9" s="31" customFormat="1" hidden="1" x14ac:dyDescent="0.2">
      <c r="A118" s="65" t="s">
        <v>9</v>
      </c>
      <c r="B118" s="45" t="s">
        <v>119</v>
      </c>
      <c r="C118" s="45" t="s">
        <v>119</v>
      </c>
      <c r="D118" s="45" t="s">
        <v>95</v>
      </c>
      <c r="E118" s="45" t="s">
        <v>112</v>
      </c>
      <c r="F118" s="45" t="s">
        <v>97</v>
      </c>
      <c r="G118" s="33"/>
      <c r="H118" s="33"/>
      <c r="I118" s="33" t="e">
        <f>SUM(G118-#REF!)</f>
        <v>#REF!</v>
      </c>
    </row>
    <row r="119" spans="1:9" s="31" customFormat="1" hidden="1" x14ac:dyDescent="0.2">
      <c r="A119" s="65" t="s">
        <v>29</v>
      </c>
      <c r="B119" s="45" t="s">
        <v>119</v>
      </c>
      <c r="C119" s="45" t="s">
        <v>119</v>
      </c>
      <c r="D119" s="45" t="s">
        <v>95</v>
      </c>
      <c r="E119" s="45" t="s">
        <v>112</v>
      </c>
      <c r="F119" s="45" t="s">
        <v>97</v>
      </c>
      <c r="G119" s="33"/>
      <c r="H119" s="33"/>
      <c r="I119" s="33" t="e">
        <f>SUM(G119-#REF!)</f>
        <v>#REF!</v>
      </c>
    </row>
    <row r="120" spans="1:9" s="31" customFormat="1" ht="15.75" hidden="1" customHeight="1" x14ac:dyDescent="0.2">
      <c r="A120" s="65" t="s">
        <v>22</v>
      </c>
      <c r="B120" s="45" t="s">
        <v>119</v>
      </c>
      <c r="C120" s="45" t="s">
        <v>119</v>
      </c>
      <c r="D120" s="45" t="s">
        <v>95</v>
      </c>
      <c r="E120" s="45" t="s">
        <v>112</v>
      </c>
      <c r="F120" s="45" t="s">
        <v>97</v>
      </c>
      <c r="G120" s="33"/>
      <c r="H120" s="33"/>
      <c r="I120" s="33" t="e">
        <f>SUM(G120-#REF!)</f>
        <v>#REF!</v>
      </c>
    </row>
    <row r="121" spans="1:9" s="31" customFormat="1" ht="15.75" hidden="1" customHeight="1" x14ac:dyDescent="0.2">
      <c r="A121" s="65" t="s">
        <v>11</v>
      </c>
      <c r="B121" s="45" t="s">
        <v>119</v>
      </c>
      <c r="C121" s="45" t="s">
        <v>119</v>
      </c>
      <c r="D121" s="45" t="s">
        <v>95</v>
      </c>
      <c r="E121" s="45" t="s">
        <v>112</v>
      </c>
      <c r="F121" s="45" t="s">
        <v>97</v>
      </c>
      <c r="G121" s="33"/>
      <c r="H121" s="33"/>
      <c r="I121" s="33" t="e">
        <f>SUM(G121-#REF!)</f>
        <v>#REF!</v>
      </c>
    </row>
    <row r="122" spans="1:9" s="31" customFormat="1" ht="15.75" hidden="1" customHeight="1" x14ac:dyDescent="0.2">
      <c r="A122" s="65" t="s">
        <v>12</v>
      </c>
      <c r="B122" s="45" t="s">
        <v>119</v>
      </c>
      <c r="C122" s="45" t="s">
        <v>119</v>
      </c>
      <c r="D122" s="45" t="s">
        <v>95</v>
      </c>
      <c r="E122" s="45" t="s">
        <v>112</v>
      </c>
      <c r="F122" s="45" t="s">
        <v>97</v>
      </c>
      <c r="G122" s="33"/>
      <c r="H122" s="33"/>
      <c r="I122" s="33" t="e">
        <f>SUM(G122-#REF!)</f>
        <v>#REF!</v>
      </c>
    </row>
    <row r="123" spans="1:9" s="31" customFormat="1" ht="15.75" hidden="1" customHeight="1" x14ac:dyDescent="0.2">
      <c r="A123" s="65" t="s">
        <v>13</v>
      </c>
      <c r="B123" s="45" t="s">
        <v>119</v>
      </c>
      <c r="C123" s="45" t="s">
        <v>119</v>
      </c>
      <c r="D123" s="45" t="s">
        <v>95</v>
      </c>
      <c r="E123" s="45" t="s">
        <v>112</v>
      </c>
      <c r="F123" s="45" t="s">
        <v>97</v>
      </c>
      <c r="G123" s="33"/>
      <c r="H123" s="33"/>
      <c r="I123" s="33" t="e">
        <f>SUM(G123-#REF!)</f>
        <v>#REF!</v>
      </c>
    </row>
    <row r="124" spans="1:9" s="32" customFormat="1" ht="19.5" customHeight="1" x14ac:dyDescent="0.2">
      <c r="A124" s="122" t="s">
        <v>31</v>
      </c>
      <c r="B124" s="116" t="s">
        <v>119</v>
      </c>
      <c r="C124" s="116" t="s">
        <v>50</v>
      </c>
      <c r="D124" s="116" t="s">
        <v>160</v>
      </c>
      <c r="E124" s="116" t="s">
        <v>66</v>
      </c>
      <c r="F124" s="116" t="s">
        <v>65</v>
      </c>
      <c r="G124" s="117">
        <f>G125+G129</f>
        <v>517.70000000000005</v>
      </c>
      <c r="H124" s="117">
        <f>H125+H129</f>
        <v>517.61</v>
      </c>
      <c r="I124" s="117">
        <f t="shared" ref="I124:I126" si="25">G124-H124</f>
        <v>9.0000000000031832E-2</v>
      </c>
    </row>
    <row r="125" spans="1:9" s="29" customFormat="1" ht="19.5" customHeight="1" x14ac:dyDescent="0.2">
      <c r="A125" s="122" t="s">
        <v>32</v>
      </c>
      <c r="B125" s="116" t="s">
        <v>119</v>
      </c>
      <c r="C125" s="116" t="s">
        <v>50</v>
      </c>
      <c r="D125" s="116" t="s">
        <v>159</v>
      </c>
      <c r="E125" s="116" t="s">
        <v>66</v>
      </c>
      <c r="F125" s="116" t="s">
        <v>65</v>
      </c>
      <c r="G125" s="117">
        <f>SUM(G126)</f>
        <v>447.5</v>
      </c>
      <c r="H125" s="117">
        <f>SUM(H126)</f>
        <v>447.41</v>
      </c>
      <c r="I125" s="117">
        <f t="shared" si="25"/>
        <v>8.9999999999974989E-2</v>
      </c>
    </row>
    <row r="126" spans="1:9" s="31" customFormat="1" ht="21" customHeight="1" x14ac:dyDescent="0.2">
      <c r="A126" s="132" t="s">
        <v>33</v>
      </c>
      <c r="B126" s="133" t="s">
        <v>119</v>
      </c>
      <c r="C126" s="133" t="s">
        <v>50</v>
      </c>
      <c r="D126" s="133" t="s">
        <v>159</v>
      </c>
      <c r="E126" s="133" t="s">
        <v>98</v>
      </c>
      <c r="F126" s="133" t="s">
        <v>144</v>
      </c>
      <c r="G126" s="135">
        <v>447.5</v>
      </c>
      <c r="H126" s="135">
        <v>447.41</v>
      </c>
      <c r="I126" s="131">
        <f t="shared" si="25"/>
        <v>8.9999999999974989E-2</v>
      </c>
    </row>
    <row r="127" spans="1:9" s="32" customFormat="1" ht="15.75" hidden="1" x14ac:dyDescent="0.2">
      <c r="A127" s="106" t="s">
        <v>34</v>
      </c>
      <c r="B127" s="107" t="s">
        <v>65</v>
      </c>
      <c r="C127" s="107" t="s">
        <v>65</v>
      </c>
      <c r="D127" s="107" t="s">
        <v>100</v>
      </c>
      <c r="E127" s="107" t="s">
        <v>66</v>
      </c>
      <c r="F127" s="107" t="s">
        <v>65</v>
      </c>
      <c r="G127" s="27">
        <f>SUM(G128)</f>
        <v>0</v>
      </c>
      <c r="H127" s="27">
        <f>SUM(H128)</f>
        <v>0</v>
      </c>
      <c r="I127" s="27" t="e">
        <f>SUM(G127-#REF!)</f>
        <v>#REF!</v>
      </c>
    </row>
    <row r="128" spans="1:9" s="31" customFormat="1" hidden="1" x14ac:dyDescent="0.2">
      <c r="A128" s="65" t="s">
        <v>22</v>
      </c>
      <c r="B128" s="45" t="s">
        <v>119</v>
      </c>
      <c r="C128" s="45" t="s">
        <v>119</v>
      </c>
      <c r="D128" s="45" t="s">
        <v>100</v>
      </c>
      <c r="E128" s="45" t="s">
        <v>101</v>
      </c>
      <c r="F128" s="45" t="s">
        <v>99</v>
      </c>
      <c r="G128" s="33">
        <v>0</v>
      </c>
      <c r="H128" s="33">
        <v>0</v>
      </c>
      <c r="I128" s="33" t="e">
        <f>SUM(G128-#REF!)</f>
        <v>#REF!</v>
      </c>
    </row>
    <row r="129" spans="1:9" s="31" customFormat="1" ht="22.5" customHeight="1" x14ac:dyDescent="0.2">
      <c r="A129" s="122" t="s">
        <v>34</v>
      </c>
      <c r="B129" s="116" t="s">
        <v>119</v>
      </c>
      <c r="C129" s="116" t="s">
        <v>50</v>
      </c>
      <c r="D129" s="116" t="s">
        <v>166</v>
      </c>
      <c r="E129" s="116" t="s">
        <v>66</v>
      </c>
      <c r="F129" s="116" t="s">
        <v>65</v>
      </c>
      <c r="G129" s="117">
        <f>SUM(G130)</f>
        <v>70.2</v>
      </c>
      <c r="H129" s="117">
        <f>SUM(H130)</f>
        <v>70.2</v>
      </c>
      <c r="I129" s="117">
        <f t="shared" ref="I129:I133" si="26">G129-H129</f>
        <v>0</v>
      </c>
    </row>
    <row r="130" spans="1:9" s="31" customFormat="1" ht="27" customHeight="1" x14ac:dyDescent="0.2">
      <c r="A130" s="136" t="s">
        <v>184</v>
      </c>
      <c r="B130" s="133" t="s">
        <v>119</v>
      </c>
      <c r="C130" s="133" t="s">
        <v>50</v>
      </c>
      <c r="D130" s="133" t="s">
        <v>166</v>
      </c>
      <c r="E130" s="133" t="s">
        <v>147</v>
      </c>
      <c r="F130" s="133" t="s">
        <v>144</v>
      </c>
      <c r="G130" s="135">
        <v>70.2</v>
      </c>
      <c r="H130" s="135">
        <v>70.2</v>
      </c>
      <c r="I130" s="131">
        <f t="shared" si="26"/>
        <v>0</v>
      </c>
    </row>
    <row r="131" spans="1:9" s="32" customFormat="1" ht="23.25" customHeight="1" x14ac:dyDescent="0.2">
      <c r="A131" s="122" t="s">
        <v>113</v>
      </c>
      <c r="B131" s="116" t="s">
        <v>119</v>
      </c>
      <c r="C131" s="116" t="s">
        <v>163</v>
      </c>
      <c r="D131" s="116" t="s">
        <v>160</v>
      </c>
      <c r="E131" s="116" t="s">
        <v>66</v>
      </c>
      <c r="F131" s="116" t="s">
        <v>65</v>
      </c>
      <c r="G131" s="117">
        <f>SUM(G132)</f>
        <v>19.3</v>
      </c>
      <c r="H131" s="117">
        <f>SUM(H132)</f>
        <v>19.22</v>
      </c>
      <c r="I131" s="117">
        <f t="shared" si="26"/>
        <v>8.0000000000001847E-2</v>
      </c>
    </row>
    <row r="132" spans="1:9" s="29" customFormat="1" ht="21.75" customHeight="1" x14ac:dyDescent="0.2">
      <c r="A132" s="122" t="s">
        <v>130</v>
      </c>
      <c r="B132" s="116" t="s">
        <v>119</v>
      </c>
      <c r="C132" s="116" t="s">
        <v>163</v>
      </c>
      <c r="D132" s="116" t="s">
        <v>159</v>
      </c>
      <c r="E132" s="116" t="s">
        <v>114</v>
      </c>
      <c r="F132" s="116" t="s">
        <v>139</v>
      </c>
      <c r="G132" s="117">
        <f>G133</f>
        <v>19.3</v>
      </c>
      <c r="H132" s="117">
        <f>H133</f>
        <v>19.22</v>
      </c>
      <c r="I132" s="117">
        <f t="shared" si="26"/>
        <v>8.0000000000001847E-2</v>
      </c>
    </row>
    <row r="133" spans="1:9" s="31" customFormat="1" ht="34.5" customHeight="1" x14ac:dyDescent="0.2">
      <c r="A133" s="138" t="s">
        <v>175</v>
      </c>
      <c r="B133" s="133" t="s">
        <v>119</v>
      </c>
      <c r="C133" s="133" t="s">
        <v>163</v>
      </c>
      <c r="D133" s="133" t="s">
        <v>159</v>
      </c>
      <c r="E133" s="133" t="s">
        <v>114</v>
      </c>
      <c r="F133" s="133" t="s">
        <v>139</v>
      </c>
      <c r="G133" s="135">
        <v>19.3</v>
      </c>
      <c r="H133" s="135">
        <v>19.22</v>
      </c>
      <c r="I133" s="131">
        <f t="shared" si="26"/>
        <v>8.0000000000001847E-2</v>
      </c>
    </row>
    <row r="134" spans="1:9" s="32" customFormat="1" x14ac:dyDescent="0.2">
      <c r="A134" s="108"/>
      <c r="B134" s="109"/>
      <c r="C134" s="109"/>
      <c r="D134" s="109"/>
      <c r="E134" s="109"/>
      <c r="F134" s="109"/>
      <c r="G134" s="110"/>
      <c r="H134" s="110"/>
      <c r="I134" s="110"/>
    </row>
    <row r="135" spans="1:9" x14ac:dyDescent="0.2">
      <c r="A135" s="111"/>
      <c r="B135" s="112"/>
      <c r="C135" s="112"/>
      <c r="D135" s="112"/>
      <c r="E135" s="112"/>
      <c r="F135" s="112"/>
      <c r="G135" s="113"/>
      <c r="H135" s="113"/>
      <c r="I135" s="113"/>
    </row>
    <row r="137" spans="1:9" x14ac:dyDescent="0.2">
      <c r="A137" s="1"/>
    </row>
    <row r="139" spans="1:9" ht="18" x14ac:dyDescent="0.2">
      <c r="A139" s="2"/>
    </row>
  </sheetData>
  <mergeCells count="9">
    <mergeCell ref="A6:H6"/>
    <mergeCell ref="A7:G7"/>
    <mergeCell ref="A8:H8"/>
    <mergeCell ref="A9:H9"/>
    <mergeCell ref="G1:I1"/>
    <mergeCell ref="G2:I2"/>
    <mergeCell ref="G3:I3"/>
    <mergeCell ref="G4:I4"/>
    <mergeCell ref="A1:F1"/>
  </mergeCells>
  <phoneticPr fontId="3" type="noConversion"/>
  <pageMargins left="0" right="0" top="0.78740157480314965" bottom="0" header="0" footer="0"/>
  <pageSetup paperSize="9" scale="75" orientation="portrait" verticalDpi="300" r:id="rId1"/>
  <headerFooter alignWithMargins="0"/>
  <rowBreaks count="1" manualBreakCount="1">
    <brk id="4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80" zoomScaleNormal="80" zoomScaleSheetLayoutView="80" workbookViewId="0">
      <selection sqref="A1:C1"/>
    </sheetView>
  </sheetViews>
  <sheetFormatPr defaultRowHeight="12.75" x14ac:dyDescent="0.2"/>
  <cols>
    <col min="1" max="1" width="73.28515625" style="8" customWidth="1"/>
    <col min="2" max="2" width="5.140625" style="8" customWidth="1"/>
    <col min="3" max="3" width="36.28515625" style="9" customWidth="1"/>
    <col min="4" max="4" width="17.140625" style="20" customWidth="1"/>
    <col min="5" max="5" width="15" style="20" customWidth="1"/>
    <col min="6" max="6" width="9.140625" style="20"/>
    <col min="7" max="7" width="10.140625" style="20" customWidth="1"/>
    <col min="8" max="8" width="14.7109375" style="20" customWidth="1"/>
    <col min="9" max="9" width="18.42578125" style="20" customWidth="1"/>
    <col min="10" max="16384" width="9.140625" style="8"/>
  </cols>
  <sheetData>
    <row r="1" spans="1:9" s="32" customFormat="1" ht="12.75" customHeight="1" x14ac:dyDescent="0.2">
      <c r="A1" s="145" t="s">
        <v>124</v>
      </c>
      <c r="B1" s="145"/>
      <c r="C1" s="145"/>
      <c r="D1" s="48"/>
      <c r="E1" s="48"/>
      <c r="F1" s="48"/>
      <c r="G1" s="48"/>
      <c r="H1" s="49"/>
      <c r="I1" s="50"/>
    </row>
    <row r="2" spans="1:9" s="10" customFormat="1" ht="20.25" customHeight="1" x14ac:dyDescent="0.2">
      <c r="A2" s="51"/>
      <c r="B2" s="52"/>
      <c r="C2" s="53"/>
      <c r="D2" s="54"/>
      <c r="E2" s="54"/>
      <c r="F2" s="54"/>
      <c r="G2" s="54"/>
      <c r="H2" s="54"/>
      <c r="I2" s="54"/>
    </row>
    <row r="3" spans="1:9" s="71" customFormat="1" ht="51.75" customHeight="1" x14ac:dyDescent="0.2">
      <c r="A3" s="149" t="s">
        <v>43</v>
      </c>
      <c r="B3" s="147" t="s">
        <v>0</v>
      </c>
      <c r="C3" s="158" t="s">
        <v>64</v>
      </c>
      <c r="D3" s="155" t="s">
        <v>123</v>
      </c>
      <c r="E3" s="157" t="s">
        <v>2</v>
      </c>
      <c r="F3" s="157"/>
      <c r="G3" s="157"/>
      <c r="H3" s="157"/>
      <c r="I3" s="151" t="s">
        <v>3</v>
      </c>
    </row>
    <row r="4" spans="1:9" s="74" customFormat="1" ht="72" customHeight="1" x14ac:dyDescent="0.2">
      <c r="A4" s="150"/>
      <c r="B4" s="148"/>
      <c r="C4" s="159"/>
      <c r="D4" s="156"/>
      <c r="E4" s="75" t="s">
        <v>63</v>
      </c>
      <c r="F4" s="70" t="s">
        <v>1</v>
      </c>
      <c r="G4" s="72" t="s">
        <v>4</v>
      </c>
      <c r="H4" s="73" t="s">
        <v>42</v>
      </c>
      <c r="I4" s="152"/>
    </row>
    <row r="5" spans="1:9" s="28" customFormat="1" x14ac:dyDescent="0.2">
      <c r="A5" s="16">
        <v>1</v>
      </c>
      <c r="B5" s="17">
        <v>2</v>
      </c>
      <c r="C5" s="17">
        <v>3</v>
      </c>
      <c r="D5" s="23" t="s">
        <v>44</v>
      </c>
      <c r="E5" s="23" t="s">
        <v>46</v>
      </c>
      <c r="F5" s="23" t="s">
        <v>47</v>
      </c>
      <c r="G5" s="23" t="s">
        <v>48</v>
      </c>
      <c r="H5" s="23" t="s">
        <v>49</v>
      </c>
      <c r="I5" s="24" t="s">
        <v>50</v>
      </c>
    </row>
    <row r="6" spans="1:9" s="32" customFormat="1" ht="15" x14ac:dyDescent="0.2">
      <c r="A6" s="68" t="s">
        <v>35</v>
      </c>
      <c r="B6" s="55" t="s">
        <v>40</v>
      </c>
      <c r="C6" s="56"/>
      <c r="D6" s="57">
        <f>SUM(D11)</f>
        <v>0</v>
      </c>
      <c r="E6" s="57">
        <f>SUM(E11)</f>
        <v>-3461849.84</v>
      </c>
      <c r="F6" s="57">
        <f>SUM(F11)</f>
        <v>0</v>
      </c>
      <c r="G6" s="57">
        <f>SUM(G11)</f>
        <v>0</v>
      </c>
      <c r="H6" s="37">
        <f t="shared" ref="H6:H14" si="0">SUM(E6:G6)</f>
        <v>-3461849.84</v>
      </c>
      <c r="I6" s="37">
        <f t="shared" ref="I6:I11" si="1">SUM(D6-H6)</f>
        <v>3461849.84</v>
      </c>
    </row>
    <row r="7" spans="1:9" s="32" customFormat="1" ht="15" x14ac:dyDescent="0.2">
      <c r="A7" s="58" t="s">
        <v>51</v>
      </c>
      <c r="B7" s="59"/>
      <c r="C7" s="59"/>
      <c r="D7" s="60"/>
      <c r="E7" s="60"/>
      <c r="F7" s="60"/>
      <c r="G7" s="60"/>
      <c r="H7" s="34">
        <f t="shared" si="0"/>
        <v>0</v>
      </c>
      <c r="I7" s="34">
        <f t="shared" si="1"/>
        <v>0</v>
      </c>
    </row>
    <row r="8" spans="1:9" s="32" customFormat="1" ht="15" x14ac:dyDescent="0.2">
      <c r="A8" s="61" t="s">
        <v>38</v>
      </c>
      <c r="B8" s="59" t="s">
        <v>52</v>
      </c>
      <c r="C8" s="62"/>
      <c r="D8" s="60"/>
      <c r="E8" s="60"/>
      <c r="F8" s="60"/>
      <c r="G8" s="60"/>
      <c r="H8" s="34">
        <f t="shared" si="0"/>
        <v>0</v>
      </c>
      <c r="I8" s="34">
        <f t="shared" si="1"/>
        <v>0</v>
      </c>
    </row>
    <row r="9" spans="1:9" s="32" customFormat="1" ht="15" x14ac:dyDescent="0.2">
      <c r="A9" s="63"/>
      <c r="B9" s="59"/>
      <c r="C9" s="62"/>
      <c r="D9" s="60"/>
      <c r="E9" s="60"/>
      <c r="F9" s="60"/>
      <c r="G9" s="60"/>
      <c r="H9" s="34">
        <f t="shared" si="0"/>
        <v>0</v>
      </c>
      <c r="I9" s="34">
        <f t="shared" si="1"/>
        <v>0</v>
      </c>
    </row>
    <row r="10" spans="1:9" s="32" customFormat="1" ht="15" x14ac:dyDescent="0.2">
      <c r="A10" s="58" t="s">
        <v>53</v>
      </c>
      <c r="B10" s="59" t="s">
        <v>54</v>
      </c>
      <c r="C10" s="62"/>
      <c r="D10" s="60"/>
      <c r="E10" s="60"/>
      <c r="F10" s="60"/>
      <c r="G10" s="60"/>
      <c r="H10" s="34">
        <f t="shared" si="0"/>
        <v>0</v>
      </c>
      <c r="I10" s="34">
        <f t="shared" si="1"/>
        <v>0</v>
      </c>
    </row>
    <row r="11" spans="1:9" s="32" customFormat="1" ht="15" x14ac:dyDescent="0.2">
      <c r="A11" s="69" t="s">
        <v>36</v>
      </c>
      <c r="B11" s="25">
        <v>700</v>
      </c>
      <c r="C11" s="26" t="s">
        <v>60</v>
      </c>
      <c r="D11" s="30">
        <f>SUM(D12-D13)</f>
        <v>0</v>
      </c>
      <c r="E11" s="30">
        <f>SUM(E12-E13)</f>
        <v>-3461849.84</v>
      </c>
      <c r="F11" s="30">
        <f>SUM(F12-F13)</f>
        <v>0</v>
      </c>
      <c r="G11" s="30">
        <f>SUM(G12-G13)</f>
        <v>0</v>
      </c>
      <c r="H11" s="30">
        <f t="shared" si="0"/>
        <v>-3461849.84</v>
      </c>
      <c r="I11" s="30">
        <f t="shared" si="1"/>
        <v>3461849.84</v>
      </c>
    </row>
    <row r="12" spans="1:9" s="32" customFormat="1" ht="15" x14ac:dyDescent="0.2">
      <c r="A12" s="3" t="s">
        <v>37</v>
      </c>
      <c r="B12" s="4"/>
      <c r="C12" s="6"/>
      <c r="D12" s="35"/>
      <c r="E12" s="35">
        <v>1336979.96</v>
      </c>
      <c r="F12" s="35"/>
      <c r="G12" s="35"/>
      <c r="H12" s="34">
        <f t="shared" si="0"/>
        <v>1336979.96</v>
      </c>
      <c r="I12" s="34"/>
    </row>
    <row r="13" spans="1:9" s="32" customFormat="1" ht="15" x14ac:dyDescent="0.2">
      <c r="A13" s="3" t="s">
        <v>55</v>
      </c>
      <c r="B13" s="4"/>
      <c r="C13" s="6"/>
      <c r="D13" s="35"/>
      <c r="E13" s="35">
        <v>4798829.8</v>
      </c>
      <c r="F13" s="35"/>
      <c r="G13" s="35"/>
      <c r="H13" s="34">
        <f t="shared" si="0"/>
        <v>4798829.8</v>
      </c>
      <c r="I13" s="34"/>
    </row>
    <row r="14" spans="1:9" s="32" customFormat="1" ht="15" x14ac:dyDescent="0.2">
      <c r="A14" s="3" t="s">
        <v>56</v>
      </c>
      <c r="B14" s="5"/>
      <c r="C14" s="7"/>
      <c r="D14" s="35"/>
      <c r="E14" s="35">
        <v>21428.04</v>
      </c>
      <c r="F14" s="35"/>
      <c r="G14" s="35"/>
      <c r="H14" s="34">
        <f t="shared" si="0"/>
        <v>21428.04</v>
      </c>
      <c r="I14" s="34"/>
    </row>
    <row r="15" spans="1:9" x14ac:dyDescent="0.2">
      <c r="A15" s="18"/>
      <c r="B15" s="18"/>
      <c r="C15" s="19"/>
      <c r="D15" s="21"/>
      <c r="E15" s="21"/>
      <c r="F15" s="21"/>
      <c r="G15" s="21"/>
      <c r="H15" s="21"/>
      <c r="I15" s="21"/>
    </row>
    <row r="16" spans="1:9" x14ac:dyDescent="0.2">
      <c r="A16" s="18"/>
      <c r="B16" s="18"/>
      <c r="C16" s="19"/>
      <c r="D16" s="21"/>
      <c r="E16" s="21"/>
      <c r="F16" s="21"/>
      <c r="G16" s="21"/>
      <c r="H16" s="21"/>
      <c r="I16" s="21"/>
    </row>
    <row r="17" spans="1:9" s="85" customFormat="1" ht="12.75" customHeight="1" x14ac:dyDescent="0.2">
      <c r="A17" s="89" t="s">
        <v>105</v>
      </c>
      <c r="B17" s="83"/>
      <c r="C17" s="82" t="s">
        <v>128</v>
      </c>
      <c r="D17" s="83"/>
      <c r="E17" s="90"/>
      <c r="F17" s="90"/>
      <c r="G17" s="90"/>
      <c r="H17" s="90"/>
      <c r="I17" s="92"/>
    </row>
    <row r="18" spans="1:9" x14ac:dyDescent="0.2">
      <c r="A18" s="146" t="s">
        <v>107</v>
      </c>
      <c r="B18" s="146"/>
      <c r="C18" s="81" t="s">
        <v>103</v>
      </c>
      <c r="D18" s="21"/>
      <c r="E18" s="21"/>
      <c r="F18" s="21"/>
      <c r="G18" s="21"/>
      <c r="H18" s="21"/>
      <c r="I18" s="21"/>
    </row>
    <row r="19" spans="1:9" x14ac:dyDescent="0.2">
      <c r="A19" s="15"/>
      <c r="B19" s="15"/>
      <c r="C19" s="15"/>
      <c r="D19" s="21"/>
      <c r="E19" s="21"/>
      <c r="F19" s="21"/>
      <c r="G19" s="22"/>
      <c r="H19" s="21"/>
      <c r="I19" s="21"/>
    </row>
    <row r="20" spans="1:9" s="85" customFormat="1" ht="19.5" customHeight="1" x14ac:dyDescent="0.2">
      <c r="A20" s="87" t="s">
        <v>104</v>
      </c>
      <c r="B20" s="86"/>
      <c r="C20" s="88" t="s">
        <v>146</v>
      </c>
      <c r="D20" s="84"/>
      <c r="E20" s="84"/>
      <c r="F20" s="84"/>
      <c r="G20" s="84"/>
      <c r="H20" s="84"/>
      <c r="I20" s="84"/>
    </row>
    <row r="21" spans="1:9" x14ac:dyDescent="0.2">
      <c r="A21" s="13" t="s">
        <v>106</v>
      </c>
      <c r="B21" s="13"/>
      <c r="C21" s="81" t="s">
        <v>103</v>
      </c>
      <c r="D21" s="21"/>
      <c r="E21" s="21"/>
      <c r="F21" s="21"/>
      <c r="G21" s="21"/>
      <c r="H21" s="21"/>
      <c r="I21" s="21"/>
    </row>
    <row r="22" spans="1:9" x14ac:dyDescent="0.2">
      <c r="A22" s="13"/>
      <c r="B22" s="13"/>
      <c r="C22" s="14"/>
      <c r="D22" s="153"/>
      <c r="E22" s="153"/>
      <c r="F22" s="153"/>
      <c r="G22" s="153"/>
      <c r="H22" s="153"/>
      <c r="I22" s="153"/>
    </row>
    <row r="23" spans="1:9" ht="15" x14ac:dyDescent="0.2">
      <c r="A23" s="93" t="s">
        <v>148</v>
      </c>
      <c r="B23" s="15"/>
      <c r="C23" s="154"/>
      <c r="D23" s="154"/>
      <c r="E23" s="154"/>
      <c r="F23" s="154"/>
      <c r="G23" s="154"/>
      <c r="H23" s="154"/>
      <c r="I23" s="154"/>
    </row>
    <row r="24" spans="1:9" x14ac:dyDescent="0.2">
      <c r="A24" s="15"/>
      <c r="B24" s="15"/>
      <c r="C24" s="91"/>
      <c r="D24" s="154"/>
      <c r="E24" s="154"/>
      <c r="F24" s="154"/>
      <c r="G24" s="154"/>
      <c r="H24" s="154"/>
      <c r="I24" s="154"/>
    </row>
    <row r="25" spans="1:9" x14ac:dyDescent="0.2">
      <c r="A25" s="14"/>
      <c r="B25" s="14"/>
      <c r="C25" s="12"/>
      <c r="D25" s="50"/>
      <c r="E25" s="50"/>
      <c r="F25" s="50"/>
      <c r="G25" s="50"/>
      <c r="H25" s="50"/>
      <c r="I25" s="50"/>
    </row>
    <row r="26" spans="1:9" x14ac:dyDescent="0.2">
      <c r="A26" s="11"/>
      <c r="B26" s="11"/>
      <c r="C26" s="11"/>
      <c r="D26" s="22"/>
      <c r="E26" s="22"/>
      <c r="F26" s="22"/>
      <c r="G26" s="22"/>
      <c r="H26" s="22"/>
      <c r="I26" s="22"/>
    </row>
    <row r="27" spans="1:9" x14ac:dyDescent="0.2">
      <c r="A27" s="11"/>
      <c r="B27" s="11"/>
      <c r="C27" s="11"/>
      <c r="D27" s="22"/>
      <c r="E27" s="22"/>
      <c r="F27" s="22"/>
      <c r="G27" s="22"/>
      <c r="H27" s="22"/>
      <c r="I27" s="22"/>
    </row>
    <row r="28" spans="1:9" x14ac:dyDescent="0.2">
      <c r="A28" s="11"/>
      <c r="B28" s="11"/>
      <c r="C28" s="11"/>
      <c r="D28" s="22"/>
      <c r="E28" s="22"/>
      <c r="F28" s="22"/>
      <c r="G28" s="22"/>
      <c r="H28" s="22"/>
      <c r="I28" s="22"/>
    </row>
    <row r="29" spans="1:9" x14ac:dyDescent="0.2">
      <c r="A29" s="11"/>
      <c r="B29" s="11"/>
      <c r="C29" s="11"/>
      <c r="D29" s="22"/>
      <c r="E29" s="22"/>
      <c r="F29" s="22"/>
      <c r="G29" s="22"/>
      <c r="H29" s="22"/>
      <c r="I29" s="22"/>
    </row>
    <row r="30" spans="1:9" x14ac:dyDescent="0.2">
      <c r="A30" s="11"/>
      <c r="B30" s="11"/>
      <c r="C30" s="11"/>
      <c r="D30" s="22"/>
      <c r="E30" s="22"/>
      <c r="F30" s="22"/>
      <c r="G30" s="22"/>
      <c r="H30" s="22"/>
      <c r="I30" s="22"/>
    </row>
    <row r="31" spans="1:9" x14ac:dyDescent="0.2">
      <c r="A31" s="11"/>
      <c r="B31" s="11"/>
      <c r="C31" s="11"/>
      <c r="D31" s="22"/>
      <c r="E31" s="22"/>
      <c r="F31" s="22"/>
      <c r="G31" s="22"/>
      <c r="H31" s="22"/>
      <c r="I31" s="22"/>
    </row>
    <row r="32" spans="1:9" x14ac:dyDescent="0.2">
      <c r="A32" s="11"/>
      <c r="B32" s="11"/>
      <c r="C32" s="11"/>
      <c r="D32" s="22"/>
      <c r="E32" s="22"/>
      <c r="F32" s="22"/>
      <c r="G32" s="22"/>
      <c r="H32" s="22"/>
      <c r="I32" s="22"/>
    </row>
    <row r="33" spans="1:9" x14ac:dyDescent="0.2">
      <c r="A33" s="11"/>
      <c r="B33" s="11"/>
      <c r="C33" s="11"/>
      <c r="D33" s="22"/>
      <c r="E33" s="22"/>
      <c r="F33" s="22"/>
      <c r="G33" s="22"/>
      <c r="H33" s="22"/>
      <c r="I33" s="22"/>
    </row>
    <row r="34" spans="1:9" x14ac:dyDescent="0.2">
      <c r="A34" s="11"/>
      <c r="B34" s="11"/>
      <c r="C34" s="11"/>
      <c r="D34" s="22"/>
      <c r="E34" s="22"/>
      <c r="F34" s="22"/>
      <c r="G34" s="22"/>
      <c r="H34" s="22"/>
      <c r="I34" s="22"/>
    </row>
    <row r="36" spans="1:9" x14ac:dyDescent="0.2">
      <c r="A36" s="1"/>
    </row>
    <row r="38" spans="1:9" ht="18" x14ac:dyDescent="0.2">
      <c r="A38" s="2"/>
    </row>
  </sheetData>
  <mergeCells count="11">
    <mergeCell ref="D22:I22"/>
    <mergeCell ref="D24:I24"/>
    <mergeCell ref="C23:I23"/>
    <mergeCell ref="D3:D4"/>
    <mergeCell ref="E3:H3"/>
    <mergeCell ref="C3:C4"/>
    <mergeCell ref="A1:C1"/>
    <mergeCell ref="A18:B18"/>
    <mergeCell ref="B3:B4"/>
    <mergeCell ref="A3:A4"/>
    <mergeCell ref="I3:I4"/>
  </mergeCells>
  <phoneticPr fontId="3" type="noConversion"/>
  <pageMargins left="0.19685039370078741" right="0.19685039370078741" top="0.59055118110236227" bottom="0" header="0" footer="0"/>
  <pageSetup paperSize="9" scale="6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E4" sqref="E4"/>
    </sheetView>
  </sheetViews>
  <sheetFormatPr defaultRowHeight="12.75" x14ac:dyDescent="0.2"/>
  <cols>
    <col min="3" max="3" width="11.7109375" bestFit="1" customWidth="1"/>
    <col min="5" max="5" width="11.7109375" bestFit="1" customWidth="1"/>
    <col min="6" max="6" width="14" customWidth="1"/>
  </cols>
  <sheetData>
    <row r="2" spans="1:5" x14ac:dyDescent="0.2">
      <c r="A2">
        <v>225</v>
      </c>
      <c r="C2" s="95"/>
      <c r="E2" s="95" t="e">
        <f>SUM(Расходы!#REF!+Расходы!#REF!+Расходы!#REF!+Расходы!#REF!+Расходы!#REF!+Расходы!#REF!+Расходы!H94+Расходы!H97)</f>
        <v>#REF!</v>
      </c>
    </row>
    <row r="4" spans="1:5" x14ac:dyDescent="0.2">
      <c r="A4">
        <v>226</v>
      </c>
      <c r="C4" s="95"/>
      <c r="E4" s="95" t="e">
        <f>SUM(Расходы!#REF!+Расходы!#REF!+Расходы!H38+Расходы!H40+Расходы!#REF!+Расходы!H48+Расходы!#REF!+Расходы!#REF!+Расходы!#REF!+Расходы!#REF!+Расходы!#REF!+Расходы!#REF!+Расходы!#REF!+Расходы!#REF!+Расходы!#REF!+Расходы!H133)</f>
        <v>#REF!</v>
      </c>
    </row>
    <row r="6" spans="1:5" x14ac:dyDescent="0.2">
      <c r="A6">
        <v>290</v>
      </c>
      <c r="C6" s="95"/>
      <c r="E6" s="95" t="e">
        <f>SUM(Расходы!#REF!+Расходы!H26+Расходы!#REF!+Расходы!#REF!+Расходы!H103+Расходы!#REF!)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Расходы</vt:lpstr>
      <vt:lpstr>Источники</vt:lpstr>
      <vt:lpstr>Лист1</vt:lpstr>
      <vt:lpstr>Расходы!Заголовки_для_печати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cp:lastPrinted>2015-06-24T07:04:13Z</cp:lastPrinted>
  <dcterms:created xsi:type="dcterms:W3CDTF">2008-04-03T05:22:18Z</dcterms:created>
  <dcterms:modified xsi:type="dcterms:W3CDTF">2015-07-05T10:17:03Z</dcterms:modified>
</cp:coreProperties>
</file>