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Расходы" sheetId="3" r:id="rId1"/>
    <sheet name="Источники" sheetId="4" r:id="rId2"/>
    <sheet name="Лист1" sheetId="5" r:id="rId3"/>
  </sheets>
  <definedNames>
    <definedName name="_xlnm.Print_Titles" localSheetId="0">Расходы!$11:$12</definedName>
    <definedName name="_xlnm.Print_Area" localSheetId="1">Источники!$A$1:$I$27</definedName>
    <definedName name="_xlnm.Print_Area" localSheetId="0">Расходы!$A$1:$I$150</definedName>
  </definedNames>
  <calcPr calcId="145621"/>
</workbook>
</file>

<file path=xl/calcChain.xml><?xml version="1.0" encoding="utf-8"?>
<calcChain xmlns="http://schemas.openxmlformats.org/spreadsheetml/2006/main">
  <c r="H85" i="3" l="1"/>
  <c r="H35" i="3"/>
  <c r="H19" i="3"/>
  <c r="H110" i="3"/>
  <c r="H107" i="3"/>
  <c r="G107" i="3"/>
  <c r="H98" i="3"/>
  <c r="H87" i="3"/>
  <c r="H71" i="3"/>
  <c r="H101" i="3"/>
  <c r="G71" i="3"/>
  <c r="H52" i="3"/>
  <c r="G52" i="3"/>
  <c r="I55" i="3"/>
  <c r="I54" i="3"/>
  <c r="I21" i="3"/>
  <c r="I146" i="3"/>
  <c r="H145" i="3"/>
  <c r="G145" i="3"/>
  <c r="I140" i="3"/>
  <c r="I139" i="3" s="1"/>
  <c r="H139" i="3"/>
  <c r="G139" i="3"/>
  <c r="G136" i="3" s="1"/>
  <c r="I138" i="3"/>
  <c r="I137" i="3" s="1"/>
  <c r="H137" i="3"/>
  <c r="G137" i="3"/>
  <c r="H141" i="3"/>
  <c r="G141" i="3"/>
  <c r="I144" i="3"/>
  <c r="H143" i="3"/>
  <c r="G143" i="3"/>
  <c r="H136" i="3" l="1"/>
  <c r="I145" i="3"/>
  <c r="I143" i="3"/>
  <c r="H111" i="3"/>
  <c r="G111" i="3"/>
  <c r="I130" i="3"/>
  <c r="G101" i="3"/>
  <c r="I90" i="3"/>
  <c r="H89" i="3"/>
  <c r="G89" i="3"/>
  <c r="I89" i="3" s="1"/>
  <c r="I88" i="3"/>
  <c r="G87" i="3"/>
  <c r="I104" i="3"/>
  <c r="G98" i="3"/>
  <c r="I100" i="3"/>
  <c r="H91" i="3"/>
  <c r="G91" i="3"/>
  <c r="I97" i="3"/>
  <c r="I83" i="3"/>
  <c r="I87" i="3" l="1"/>
  <c r="H69" i="3"/>
  <c r="G69" i="3"/>
  <c r="I69" i="3" s="1"/>
  <c r="I70" i="3"/>
  <c r="H56" i="3"/>
  <c r="G56" i="3"/>
  <c r="I48" i="3"/>
  <c r="H26" i="3"/>
  <c r="G26" i="3"/>
  <c r="I27" i="3"/>
  <c r="H29" i="3" l="1"/>
  <c r="H28" i="3" s="1"/>
  <c r="G29" i="3"/>
  <c r="G28" i="3" s="1"/>
  <c r="I31" i="3"/>
  <c r="I28" i="3" l="1"/>
  <c r="I82" i="3"/>
  <c r="I78" i="3"/>
  <c r="H42" i="3" l="1"/>
  <c r="G42" i="3"/>
  <c r="H15" i="3" l="1"/>
  <c r="G19" i="3"/>
  <c r="G15" i="3" s="1"/>
  <c r="G38" i="3"/>
  <c r="H38" i="3"/>
  <c r="I30" i="3"/>
  <c r="I26" i="3"/>
  <c r="I29" i="3" l="1"/>
  <c r="G85" i="3"/>
  <c r="I86" i="3"/>
  <c r="I81" i="3"/>
  <c r="I59" i="3"/>
  <c r="I58" i="3"/>
  <c r="I57" i="3"/>
  <c r="I51" i="3"/>
  <c r="I50" i="3"/>
  <c r="H49" i="3"/>
  <c r="G49" i="3"/>
  <c r="I24" i="3"/>
  <c r="I85" i="3" l="1"/>
  <c r="I56" i="3"/>
  <c r="I49" i="3"/>
  <c r="H148" i="3"/>
  <c r="G148" i="3"/>
  <c r="I142" i="3"/>
  <c r="I141" i="3" s="1"/>
  <c r="I133" i="3"/>
  <c r="I118" i="3"/>
  <c r="I109" i="3"/>
  <c r="I106" i="3"/>
  <c r="I99" i="3"/>
  <c r="I92" i="3"/>
  <c r="I79" i="3"/>
  <c r="I39" i="3"/>
  <c r="I34" i="3"/>
  <c r="I19" i="3" l="1"/>
  <c r="I15" i="3" s="1"/>
  <c r="I25" i="3"/>
  <c r="I23" i="3"/>
  <c r="I22" i="3"/>
  <c r="I20" i="3"/>
  <c r="I53" i="3" l="1"/>
  <c r="I136" i="3" l="1"/>
  <c r="I103" i="3"/>
  <c r="I44" i="3" l="1"/>
  <c r="I149" i="3" l="1"/>
  <c r="I36" i="3" l="1"/>
  <c r="E6" i="5" l="1"/>
  <c r="E4" i="5"/>
  <c r="E2" i="5"/>
  <c r="E11" i="4" l="1"/>
  <c r="H61" i="3" l="1"/>
  <c r="G45" i="3"/>
  <c r="H47" i="3"/>
  <c r="H45" i="3" s="1"/>
  <c r="H105" i="3"/>
  <c r="H93" i="3"/>
  <c r="H84" i="3"/>
  <c r="H60" i="3" s="1"/>
  <c r="G105" i="3"/>
  <c r="G84" i="3" s="1"/>
  <c r="G60" i="3" s="1"/>
  <c r="G61" i="3"/>
  <c r="G16" i="3"/>
  <c r="I16" i="3" s="1"/>
  <c r="G93" i="3"/>
  <c r="I93" i="3" s="1"/>
  <c r="I98" i="3"/>
  <c r="G110" i="3"/>
  <c r="G119" i="3"/>
  <c r="G35" i="3"/>
  <c r="G33" i="3"/>
  <c r="G132" i="3"/>
  <c r="G131" i="3" s="1"/>
  <c r="G134" i="3"/>
  <c r="H147" i="3"/>
  <c r="H16" i="3"/>
  <c r="H132" i="3"/>
  <c r="H131" i="3" s="1"/>
  <c r="H134" i="3"/>
  <c r="H119" i="3"/>
  <c r="H33" i="3"/>
  <c r="I37" i="3"/>
  <c r="I108" i="3"/>
  <c r="I112" i="3"/>
  <c r="I113" i="3"/>
  <c r="I114" i="3"/>
  <c r="I115" i="3"/>
  <c r="I116" i="3"/>
  <c r="I117" i="3"/>
  <c r="I120" i="3"/>
  <c r="I121" i="3"/>
  <c r="I122" i="3"/>
  <c r="I123" i="3"/>
  <c r="I124" i="3"/>
  <c r="I125" i="3"/>
  <c r="I126" i="3"/>
  <c r="I127" i="3"/>
  <c r="I128" i="3"/>
  <c r="I129" i="3"/>
  <c r="I74" i="3"/>
  <c r="I47" i="3"/>
  <c r="I46" i="3"/>
  <c r="I63" i="3"/>
  <c r="I64" i="3"/>
  <c r="I65" i="3"/>
  <c r="I66" i="3"/>
  <c r="I67" i="3"/>
  <c r="I68" i="3"/>
  <c r="I62" i="3"/>
  <c r="D11" i="4"/>
  <c r="D6" i="4" s="1"/>
  <c r="E6" i="4"/>
  <c r="F11" i="4"/>
  <c r="F6" i="4" s="1"/>
  <c r="G11" i="4"/>
  <c r="G6" i="4" s="1"/>
  <c r="H7" i="4"/>
  <c r="I7" i="4" s="1"/>
  <c r="H8" i="4"/>
  <c r="I8" i="4" s="1"/>
  <c r="H9" i="4"/>
  <c r="I9" i="4" s="1"/>
  <c r="H10" i="4"/>
  <c r="I10" i="4" s="1"/>
  <c r="H11" i="4"/>
  <c r="H12" i="4"/>
  <c r="H13" i="4"/>
  <c r="H14" i="4"/>
  <c r="I17" i="3"/>
  <c r="I18" i="3"/>
  <c r="I72" i="3"/>
  <c r="I73" i="3"/>
  <c r="I75" i="3"/>
  <c r="I76" i="3"/>
  <c r="I80" i="3"/>
  <c r="I94" i="3"/>
  <c r="I95" i="3"/>
  <c r="I96" i="3"/>
  <c r="I102" i="3"/>
  <c r="I135" i="3"/>
  <c r="G32" i="3" l="1"/>
  <c r="H41" i="3"/>
  <c r="G41" i="3"/>
  <c r="H32" i="3"/>
  <c r="I71" i="3"/>
  <c r="I91" i="3"/>
  <c r="I101" i="3"/>
  <c r="I105" i="3"/>
  <c r="I131" i="3"/>
  <c r="I132" i="3"/>
  <c r="I107" i="3"/>
  <c r="I33" i="3"/>
  <c r="I38" i="3"/>
  <c r="I35" i="3"/>
  <c r="G147" i="3"/>
  <c r="I147" i="3" s="1"/>
  <c r="I148" i="3"/>
  <c r="I110" i="3"/>
  <c r="I111" i="3"/>
  <c r="I52" i="3"/>
  <c r="I42" i="3"/>
  <c r="H6" i="4"/>
  <c r="I6" i="4" s="1"/>
  <c r="I61" i="3"/>
  <c r="I45" i="3"/>
  <c r="I119" i="3"/>
  <c r="I11" i="4"/>
  <c r="I134" i="3"/>
  <c r="H13" i="3" l="1"/>
  <c r="H14" i="3" s="1"/>
  <c r="I84" i="3"/>
  <c r="I32" i="3"/>
  <c r="I41" i="3"/>
  <c r="G13" i="3"/>
  <c r="G14" i="3" s="1"/>
  <c r="I43" i="3"/>
  <c r="I60" i="3" l="1"/>
  <c r="I13" i="3" s="1"/>
  <c r="I14" i="3" s="1"/>
  <c r="I40" i="3" l="1"/>
</calcChain>
</file>

<file path=xl/sharedStrings.xml><?xml version="1.0" encoding="utf-8"?>
<sst xmlns="http://schemas.openxmlformats.org/spreadsheetml/2006/main" count="877" uniqueCount="227">
  <si>
    <t>Код строки</t>
  </si>
  <si>
    <t>через банковские счета</t>
  </si>
  <si>
    <t>Исполнено</t>
  </si>
  <si>
    <t>Неисполненные назначения</t>
  </si>
  <si>
    <t>некассовые операции</t>
  </si>
  <si>
    <t>Заработная плата</t>
  </si>
  <si>
    <t>Начисления на оплату труда</t>
  </si>
  <si>
    <t>Прочие выплаты (командировочные)</t>
  </si>
  <si>
    <t>Услуги связи</t>
  </si>
  <si>
    <t>Коммунальные услуги</t>
  </si>
  <si>
    <t>Услуги по содержанию имущества</t>
  </si>
  <si>
    <t>Прочие расходы</t>
  </si>
  <si>
    <t>Увеличение стоимости ОС</t>
  </si>
  <si>
    <t>Увеличение стоимости МЗ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</si>
  <si>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</si>
  <si>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</si>
  <si>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</si>
  <si>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Безвозмездные и безвозвратные перечисления организациям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</si>
  <si>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</si>
  <si>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</si>
  <si>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</si>
  <si>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</si>
  <si>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Прочие работы, услуги</t>
  </si>
  <si>
    <t>Увеличение стоимости основных средств</t>
  </si>
  <si>
    <t>Благоустройство</t>
  </si>
  <si>
    <t>Уличное освещение</t>
  </si>
  <si>
    <t>Строительство и содержание автмобильных  дорог</t>
  </si>
  <si>
    <t>Организация и содержание мест захоронений</t>
  </si>
  <si>
    <t>Прочие мероприятия по благоустройсту</t>
  </si>
  <si>
    <t>Работы по содержанию имущества</t>
  </si>
  <si>
    <t>Культура</t>
  </si>
  <si>
    <t>Социальная политика</t>
  </si>
  <si>
    <t>Пенсионное обеспечение</t>
  </si>
  <si>
    <t>Пенсии, пособия</t>
  </si>
  <si>
    <t>Социальное обеспечение населения</t>
  </si>
  <si>
    <t>Источники финансирования дефицита бюджетов - всего</t>
  </si>
  <si>
    <t>Изменение остатков средств</t>
  </si>
  <si>
    <t>Остаток средств на начало года</t>
  </si>
  <si>
    <t>источники внутреннего финансирования бюджетов</t>
  </si>
  <si>
    <t>Функционирование законодательных органов государственной власти и предст органов местного самоуправления</t>
  </si>
  <si>
    <t>500</t>
  </si>
  <si>
    <t>Прочие выплаты</t>
  </si>
  <si>
    <t>итого</t>
  </si>
  <si>
    <t xml:space="preserve"> Наименование показателя</t>
  </si>
  <si>
    <t>4</t>
  </si>
  <si>
    <t>5</t>
  </si>
  <si>
    <t>6</t>
  </si>
  <si>
    <t>7</t>
  </si>
  <si>
    <t>8</t>
  </si>
  <si>
    <t>9</t>
  </si>
  <si>
    <t>10</t>
  </si>
  <si>
    <t xml:space="preserve">      в том числе:</t>
  </si>
  <si>
    <t>520</t>
  </si>
  <si>
    <t>источники внешнего финансирования бюджетов</t>
  </si>
  <si>
    <t>620</t>
  </si>
  <si>
    <t>Остаток средств на конец отчетного периода</t>
  </si>
  <si>
    <t>в том числе сумма в пути</t>
  </si>
  <si>
    <t>Национальная оборона</t>
  </si>
  <si>
    <t>Национальная безопасность и правоохранительная деятельность</t>
  </si>
  <si>
    <t>Культура, кинематография,средства массовой информации</t>
  </si>
  <si>
    <t>00 01 05 00 00 00 0000 000</t>
  </si>
  <si>
    <t>Защита населения и территории от чрезвычайных ситуаций природного и техногенного характера, гражданская оборона</t>
  </si>
  <si>
    <t>через финансовые органы</t>
  </si>
  <si>
    <t>Код источника финансирования по бюджетной классификации</t>
  </si>
  <si>
    <t>000</t>
  </si>
  <si>
    <t>0000000</t>
  </si>
  <si>
    <t>Код Главы</t>
  </si>
  <si>
    <t>0103</t>
  </si>
  <si>
    <t>0021200</t>
  </si>
  <si>
    <t>0020400</t>
  </si>
  <si>
    <t>0309</t>
  </si>
  <si>
    <t>2180100</t>
  </si>
  <si>
    <t>014</t>
  </si>
  <si>
    <t>0405</t>
  </si>
  <si>
    <t>006</t>
  </si>
  <si>
    <t>242</t>
  </si>
  <si>
    <t>3170100</t>
  </si>
  <si>
    <t>0501</t>
  </si>
  <si>
    <t>0980101</t>
  </si>
  <si>
    <t>0980201</t>
  </si>
  <si>
    <t>3500300</t>
  </si>
  <si>
    <t>0502</t>
  </si>
  <si>
    <t>3510200</t>
  </si>
  <si>
    <t>3510300</t>
  </si>
  <si>
    <t>3510500</t>
  </si>
  <si>
    <t>0503</t>
  </si>
  <si>
    <t>0000100</t>
  </si>
  <si>
    <t>6000100</t>
  </si>
  <si>
    <t>0000200</t>
  </si>
  <si>
    <t>6000200</t>
  </si>
  <si>
    <t>0000400</t>
  </si>
  <si>
    <t>6000400</t>
  </si>
  <si>
    <t>0000500</t>
  </si>
  <si>
    <t>6000500</t>
  </si>
  <si>
    <t>0801</t>
  </si>
  <si>
    <t>4409900</t>
  </si>
  <si>
    <t>001</t>
  </si>
  <si>
    <t>4910100</t>
  </si>
  <si>
    <t>005</t>
  </si>
  <si>
    <t>1003</t>
  </si>
  <si>
    <t>5140100</t>
  </si>
  <si>
    <t>3</t>
  </si>
  <si>
    <t xml:space="preserve"> (расшифровка подписи)</t>
  </si>
  <si>
    <t xml:space="preserve">Главный бухгалтер __________________________                             </t>
  </si>
  <si>
    <r>
      <t xml:space="preserve"> Руководитель   __________________________                                 </t>
    </r>
    <r>
      <rPr>
        <u/>
        <sz val="12"/>
        <rFont val="Arial Cyr"/>
        <charset val="204"/>
      </rPr>
      <t xml:space="preserve"> </t>
    </r>
  </si>
  <si>
    <t xml:space="preserve">                                                                      (подпись)                                            </t>
  </si>
  <si>
    <t xml:space="preserve">                                                                     (подпись)                                                </t>
  </si>
  <si>
    <t>0310</t>
  </si>
  <si>
    <t>Обеспечение пожарной безопасности</t>
  </si>
  <si>
    <t>2479900</t>
  </si>
  <si>
    <t>Библиотеки</t>
  </si>
  <si>
    <t>4429900</t>
  </si>
  <si>
    <t>Физическая культура и спорт</t>
  </si>
  <si>
    <t>5129700</t>
  </si>
  <si>
    <t>0707</t>
  </si>
  <si>
    <t>4310100</t>
  </si>
  <si>
    <t>Обеспечение мероприятий по кап. Ремонту многоквартирных домов за счет средств бюджетов</t>
  </si>
  <si>
    <t>3500200</t>
  </si>
  <si>
    <t>301</t>
  </si>
  <si>
    <t>0401</t>
  </si>
  <si>
    <t>Общеэкономические вопросы</t>
  </si>
  <si>
    <t>Прочие  услуги</t>
  </si>
  <si>
    <t xml:space="preserve">Утвержденные бюджетные назначения </t>
  </si>
  <si>
    <t xml:space="preserve">                    3. Источники финансирования дефицита бюджета</t>
  </si>
  <si>
    <t>Администрация Преградненского сельского поселения</t>
  </si>
  <si>
    <t>Органы внутренних дел</t>
  </si>
  <si>
    <t>2026700</t>
  </si>
  <si>
    <t>А.Н.Звонарев</t>
  </si>
  <si>
    <t>3400702</t>
  </si>
  <si>
    <t>Физическая культура</t>
  </si>
  <si>
    <t>2670402</t>
  </si>
  <si>
    <t>5100300</t>
  </si>
  <si>
    <t>901</t>
  </si>
  <si>
    <t>2600400</t>
  </si>
  <si>
    <t>815</t>
  </si>
  <si>
    <t>121</t>
  </si>
  <si>
    <t>122</t>
  </si>
  <si>
    <t>244</t>
  </si>
  <si>
    <t>852</t>
  </si>
  <si>
    <t>3150022</t>
  </si>
  <si>
    <t>3150206</t>
  </si>
  <si>
    <t>321</t>
  </si>
  <si>
    <t>810</t>
  </si>
  <si>
    <t>С.А. Щербинина</t>
  </si>
  <si>
    <t>5141100</t>
  </si>
  <si>
    <t>09 января  2013 года</t>
  </si>
  <si>
    <t>Наименование получателя бюджетных средств</t>
  </si>
  <si>
    <t>Раздел</t>
  </si>
  <si>
    <t>Подраздел</t>
  </si>
  <si>
    <t>КЦСР</t>
  </si>
  <si>
    <t>КВР</t>
  </si>
  <si>
    <t>Отклонения</t>
  </si>
  <si>
    <t>Приложение № 4</t>
  </si>
  <si>
    <t>к решению Совета</t>
  </si>
  <si>
    <t>Преградненского сельского поселения</t>
  </si>
  <si>
    <t xml:space="preserve">Расходы бюджета - всего                </t>
  </si>
  <si>
    <t>01</t>
  </si>
  <si>
    <t>00</t>
  </si>
  <si>
    <t>02</t>
  </si>
  <si>
    <t>04</t>
  </si>
  <si>
    <t>11</t>
  </si>
  <si>
    <t>07</t>
  </si>
  <si>
    <t>Общегосударственные расходы</t>
  </si>
  <si>
    <t>03</t>
  </si>
  <si>
    <t>09</t>
  </si>
  <si>
    <t>08</t>
  </si>
  <si>
    <t>(тыс.рублей)</t>
  </si>
  <si>
    <t>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</si>
  <si>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</si>
  <si>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</si>
  <si>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</si>
  <si>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</si>
  <si>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</si>
  <si>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прочих налогов, сборов и иных платежей</t>
  </si>
  <si>
    <t>Субсидии на проведение отдельных мероприятий по другим видам транспорта</t>
  </si>
  <si>
    <t>Функционирование органов в сфере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</si>
  <si>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</si>
  <si>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</t>
  </si>
  <si>
    <t>Республиканская целевая программа "Содействие занятости населения Карачаево-Черкесской Республикини 2010-2013 годы"</t>
  </si>
  <si>
    <t>Мероприятия в области коммунального хозяйства</t>
  </si>
  <si>
    <t>Прочие мероприятия в области социальной политики</t>
  </si>
  <si>
    <t>851</t>
  </si>
  <si>
    <t>Уплата налога на имущество организаций и земельного налога</t>
  </si>
  <si>
    <t>2600410</t>
  </si>
  <si>
    <t>Дорожное хозяйство (дорожные фонды)</t>
  </si>
  <si>
    <t>0029903</t>
  </si>
  <si>
    <t>Субсидии юридическим лицам</t>
  </si>
  <si>
    <t>Расходы на содержание и обеспечение деятельности муниципальных казенных унитарных предприятий сельского поселения</t>
  </si>
  <si>
    <t>13</t>
  </si>
  <si>
    <t>540</t>
  </si>
  <si>
    <t>9995118</t>
  </si>
  <si>
    <t>Прочая закупка товаров, работ и услуг для обеспечения  государственных(муниципальных) нужд</t>
  </si>
  <si>
    <t>Иные  межбюджетные  трансферты</t>
  </si>
  <si>
    <t>1312100</t>
  </si>
  <si>
    <t>Ииные   бюджетные   ассигнования</t>
  </si>
  <si>
    <t>414</t>
  </si>
  <si>
    <t>Молодежная  политика  и  оздоровление  детей</t>
  </si>
  <si>
    <t>Распределение   расходов</t>
  </si>
  <si>
    <t>Преградненского  сельского  поселения  по   разделам,  подразделам</t>
  </si>
  <si>
    <t xml:space="preserve">целевым  статьям  расходов,  видам  расходов,  видам  расходов  Функциональной     </t>
  </si>
  <si>
    <t>от 16.05.2015 № 18</t>
  </si>
  <si>
    <t>классификации  расходов Российской  федерации  в  2015  году</t>
  </si>
  <si>
    <t>Уточненный план на 2015 год</t>
  </si>
  <si>
    <t>Фактическое исполнение за 2015 год</t>
  </si>
  <si>
    <t>Перечисления другим бюджетам бюджетной системы Российской Федерации</t>
  </si>
  <si>
    <t>Прочие закупки  товаров, работ и услуг для  государственных  нужд</t>
  </si>
  <si>
    <t>0110002</t>
  </si>
  <si>
    <t>Субсидии  на  реализацию  мероприятий  программы " Устройство  и  развитие   сельсмких  территорий  КЧР  до 2020 года (средства бюджета поселения)</t>
  </si>
  <si>
    <t>Субсидии  на  реализацию  мероприятий  программы " Устройство  и  развитие   сельсмких  территорий  КЧР  до 2020 года (федеральные средства)</t>
  </si>
  <si>
    <t>0115018</t>
  </si>
  <si>
    <t>Проведение мероприятий по ликвидации чрезвычайных ситуаций</t>
  </si>
  <si>
    <t>9992011</t>
  </si>
  <si>
    <t>МЦП "Развитие ст. Преградной - административного центра Урупского муниципального района на 2015-2017 годы" (средства бюджета поселения)</t>
  </si>
  <si>
    <t>0102072</t>
  </si>
  <si>
    <t>МЦП "Развитие ст. Преградной - административного центра Урупского муниципального района на 2015-2017 годы" (межбюджетные трансферты)</t>
  </si>
  <si>
    <t>1202072</t>
  </si>
  <si>
    <t>Реализация государственных функций в области социальной политики</t>
  </si>
  <si>
    <t>Мероприятия, направленные на капитальный ремонт и текущий ремонт жилых помещений ветеранов ВОВ (сребства бюджета поселения)</t>
  </si>
  <si>
    <t>0117321</t>
  </si>
  <si>
    <t>Пособия и компенсации гражданам и иные социальные выплаты, кроме публичных нормативных обязательств</t>
  </si>
  <si>
    <t>323</t>
  </si>
  <si>
    <t>Мероприятия, направленные на капитальный ремонт и текущий ремонт жилых помещений ветеранов ВОВ (межбюджетные трансферты)</t>
  </si>
  <si>
    <t>9997321</t>
  </si>
  <si>
    <t xml:space="preserve">Межбюджетные трансферты за счет средств Резервного фонда Правительства РФ по предупреждению и ликвидации ЧС и послкдствий стихийных бедствий </t>
  </si>
  <si>
    <t>9995101</t>
  </si>
  <si>
    <t>Материальная помощь из средств резервного фонда Преградненского СП на приобретение предметов первой необходимости гражданам, утратившим жилье во время стихийного бедствия</t>
  </si>
  <si>
    <t>9995109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</si>
</sst>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0"/>
      <name val="Arial"/>
    </font>
    <font>
      <sz val="10"/>
      <name val="Arial"/>
    </font>
    <font>
      <sz val="8"/>
      <name val="Arial"/>
      <charset val="204"/>
    </font>
    <font>
      <sz val="8"/>
      <name val="Arial"/>
    </font>
    <font>
      <sz val="10"/>
      <name val="Arial"/>
      <charset val="204"/>
    </font>
    <font>
      <b/>
      <u/>
      <sz val="6"/>
      <name val="Arial"/>
      <charset val="204"/>
    </font>
    <font>
      <sz val="14"/>
      <name val="Arial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</font>
    <font>
      <b/>
      <sz val="11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</font>
    <font>
      <sz val="12"/>
      <name val="Arial"/>
    </font>
    <font>
      <sz val="12"/>
      <name val="Arial"/>
      <family val="2"/>
      <charset val="204"/>
    </font>
    <font>
      <u/>
      <sz val="12"/>
      <name val="Arial Cyr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42">
    <xf numFmtId="0" fontId="0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49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6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49" fontId="26" fillId="0" borderId="0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top"/>
    </xf>
    <xf numFmtId="4" fontId="26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26" fillId="0" borderId="2" xfId="0" applyNumberFormat="1" applyFont="1" applyBorder="1" applyAlignment="1">
      <alignment horizontal="center" vertical="center"/>
    </xf>
    <xf numFmtId="4" fontId="26" fillId="0" borderId="2" xfId="0" applyNumberFormat="1" applyFont="1" applyBorder="1" applyAlignment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4" fontId="11" fillId="2" borderId="2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" fontId="13" fillId="0" borderId="2" xfId="0" applyNumberFormat="1" applyFont="1" applyFill="1" applyBorder="1" applyAlignment="1" applyProtection="1">
      <alignment horizontal="right" vertical="center"/>
    </xf>
    <xf numFmtId="4" fontId="12" fillId="0" borderId="2" xfId="0" applyNumberFormat="1" applyFont="1" applyFill="1" applyBorder="1" applyAlignment="1" applyProtection="1">
      <alignment horizontal="right" vertical="center"/>
    </xf>
    <xf numFmtId="0" fontId="1" fillId="3" borderId="0" xfId="0" applyNumberFormat="1" applyFont="1" applyFill="1" applyBorder="1" applyAlignment="1" applyProtection="1">
      <alignment vertical="center"/>
    </xf>
    <xf numFmtId="4" fontId="13" fillId="2" borderId="2" xfId="0" applyNumberFormat="1" applyFont="1" applyFill="1" applyBorder="1" applyAlignment="1" applyProtection="1">
      <alignment horizontal="right" vertical="center"/>
    </xf>
    <xf numFmtId="4" fontId="13" fillId="0" borderId="0" xfId="0" applyNumberFormat="1" applyFont="1" applyFill="1" applyBorder="1" applyAlignment="1" applyProtection="1">
      <alignment horizontal="right" vertical="center"/>
    </xf>
    <xf numFmtId="4" fontId="12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49" fontId="29" fillId="0" borderId="2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4" fontId="26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49" fontId="16" fillId="2" borderId="2" xfId="0" applyNumberFormat="1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right" vertical="center"/>
    </xf>
    <xf numFmtId="0" fontId="20" fillId="0" borderId="9" xfId="0" applyFont="1" applyBorder="1" applyAlignment="1">
      <alignment horizontal="left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 wrapText="1"/>
    </xf>
    <xf numFmtId="49" fontId="26" fillId="0" borderId="2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left" vertical="center"/>
    </xf>
    <xf numFmtId="4" fontId="25" fillId="0" borderId="11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4" fontId="25" fillId="0" borderId="4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/>
    </xf>
    <xf numFmtId="4" fontId="10" fillId="0" borderId="11" xfId="0" applyNumberFormat="1" applyFont="1" applyFill="1" applyBorder="1" applyAlignment="1" applyProtection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horizontal="center" vertical="top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4" fontId="18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>
      <alignment vertical="top"/>
    </xf>
    <xf numFmtId="0" fontId="18" fillId="0" borderId="0" xfId="0" applyFont="1" applyAlignment="1"/>
    <xf numFmtId="0" fontId="18" fillId="0" borderId="8" xfId="0" applyFont="1" applyBorder="1" applyAlignment="1"/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vertical="center" wrapText="1"/>
    </xf>
    <xf numFmtId="4" fontId="18" fillId="0" borderId="0" xfId="0" applyNumberFormat="1" applyFont="1" applyBorder="1" applyAlignment="1"/>
    <xf numFmtId="0" fontId="0" fillId="0" borderId="0" xfId="0" applyBorder="1" applyAlignment="1">
      <alignment horizontal="left"/>
    </xf>
    <xf numFmtId="4" fontId="18" fillId="0" borderId="8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5" fillId="3" borderId="0" xfId="0" applyNumberFormat="1" applyFont="1" applyFill="1" applyBorder="1" applyAlignment="1" applyProtection="1">
      <alignment vertical="center"/>
    </xf>
    <xf numFmtId="4" fontId="0" fillId="0" borderId="0" xfId="0" applyNumberFormat="1" applyFont="1" applyFill="1" applyBorder="1" applyAlignment="1" applyProtection="1">
      <alignment vertical="top"/>
    </xf>
    <xf numFmtId="0" fontId="22" fillId="0" borderId="0" xfId="0" applyNumberFormat="1" applyFont="1" applyFill="1" applyBorder="1" applyAlignment="1" applyProtection="1">
      <alignment horizontal="center" vertical="center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6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Fill="1" applyBorder="1" applyAlignment="1" applyProtection="1">
      <alignment horizontal="right" vertical="center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49" fontId="7" fillId="0" borderId="5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49" fontId="29" fillId="0" borderId="0" xfId="0" applyNumberFormat="1" applyFont="1" applyFill="1" applyBorder="1" applyAlignment="1" applyProtection="1">
      <alignment horizontal="center" vertical="center"/>
    </xf>
    <xf numFmtId="4" fontId="31" fillId="0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Alignment="1"/>
    <xf numFmtId="49" fontId="29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right"/>
    </xf>
    <xf numFmtId="0" fontId="8" fillId="0" borderId="1" xfId="0" applyNumberFormat="1" applyFont="1" applyFill="1" applyBorder="1" applyAlignment="1" applyProtection="1">
      <alignment horizontal="left" vertical="center"/>
    </xf>
    <xf numFmtId="4" fontId="11" fillId="0" borderId="0" xfId="0" applyNumberFormat="1" applyFont="1" applyFill="1" applyBorder="1" applyAlignment="1" applyProtection="1">
      <alignment horizontal="left" vertical="center"/>
    </xf>
    <xf numFmtId="4" fontId="13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164" fontId="11" fillId="0" borderId="2" xfId="0" applyNumberFormat="1" applyFont="1" applyFill="1" applyBorder="1" applyAlignment="1" applyProtection="1">
      <alignment horizontal="right" vertical="center"/>
    </xf>
    <xf numFmtId="164" fontId="10" fillId="0" borderId="2" xfId="0" applyNumberFormat="1" applyFont="1" applyFill="1" applyBorder="1" applyAlignment="1" applyProtection="1">
      <alignment horizontal="right" vertical="center"/>
    </xf>
    <xf numFmtId="164" fontId="15" fillId="0" borderId="2" xfId="0" applyNumberFormat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Fill="1" applyBorder="1" applyAlignment="1" applyProtection="1">
      <alignment horizontal="left" vertical="center"/>
    </xf>
    <xf numFmtId="4" fontId="13" fillId="0" borderId="0" xfId="0" applyNumberFormat="1" applyFont="1" applyFill="1" applyBorder="1" applyAlignment="1" applyProtection="1">
      <alignment horizontal="left" vertical="center"/>
    </xf>
    <xf numFmtId="4" fontId="26" fillId="0" borderId="0" xfId="0" applyNumberFormat="1" applyFont="1" applyBorder="1" applyAlignment="1">
      <alignment horizontal="left"/>
    </xf>
    <xf numFmtId="4" fontId="26" fillId="0" borderId="0" xfId="0" applyNumberFormat="1" applyFont="1" applyBorder="1" applyAlignment="1">
      <alignment horizontal="center"/>
    </xf>
    <xf numFmtId="4" fontId="25" fillId="0" borderId="11" xfId="0" applyNumberFormat="1" applyFont="1" applyBorder="1" applyAlignment="1">
      <alignment horizontal="center" vertical="center" wrapText="1"/>
    </xf>
    <xf numFmtId="4" fontId="25" fillId="0" borderId="4" xfId="0" applyNumberFormat="1" applyFont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" fontId="25" fillId="0" borderId="13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0" fontId="21" fillId="0" borderId="6" xfId="0" applyFont="1" applyFill="1" applyBorder="1" applyAlignment="1">
      <alignment vertical="center" wrapText="1"/>
    </xf>
    <xf numFmtId="164" fontId="21" fillId="0" borderId="2" xfId="0" applyNumberFormat="1" applyFont="1" applyFill="1" applyBorder="1" applyAlignment="1">
      <alignment horizontal="right" vertical="center" wrapText="1"/>
    </xf>
    <xf numFmtId="164" fontId="25" fillId="0" borderId="2" xfId="0" applyNumberFormat="1" applyFont="1" applyFill="1" applyBorder="1" applyAlignment="1">
      <alignment horizontal="right" vertical="center" wrapText="1"/>
    </xf>
    <xf numFmtId="49" fontId="29" fillId="0" borderId="5" xfId="0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 applyProtection="1">
      <alignment horizontal="right" vertical="center"/>
    </xf>
    <xf numFmtId="0" fontId="25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tabSelected="1" view="pageBreakPreview" zoomScale="80" zoomScaleNormal="80" zoomScaleSheetLayoutView="80" workbookViewId="0">
      <pane xSplit="6" ySplit="12" topLeftCell="G13" activePane="bottomRight" state="frozen"/>
      <selection pane="topRight" activeCell="D1" sqref="D1"/>
      <selection pane="bottomLeft" activeCell="A7" sqref="A7"/>
      <selection pane="bottomRight" activeCell="N4" sqref="N4"/>
    </sheetView>
  </sheetViews>
  <sheetFormatPr defaultRowHeight="15" x14ac:dyDescent="0.2"/>
  <cols>
    <col min="1" max="1" width="53.28515625" style="8" customWidth="1"/>
    <col min="2" max="2" width="8.28515625" style="72" customWidth="1"/>
    <col min="3" max="3" width="6.42578125" style="72" bestFit="1" customWidth="1"/>
    <col min="4" max="4" width="7.140625" style="72" customWidth="1"/>
    <col min="5" max="5" width="10.28515625" style="72" bestFit="1" customWidth="1"/>
    <col min="6" max="6" width="6.7109375" style="72" customWidth="1"/>
    <col min="7" max="7" width="12.140625" style="20" customWidth="1"/>
    <col min="8" max="8" width="13.28515625" style="20" customWidth="1"/>
    <col min="9" max="9" width="16" style="20" customWidth="1"/>
    <col min="10" max="16384" width="9.140625" style="8"/>
  </cols>
  <sheetData>
    <row r="1" spans="1:9" s="31" customFormat="1" ht="18" x14ac:dyDescent="0.2">
      <c r="A1" s="114"/>
      <c r="B1" s="114"/>
      <c r="C1" s="114"/>
      <c r="D1" s="114"/>
      <c r="E1" s="114"/>
      <c r="F1" s="114"/>
      <c r="G1" s="115" t="s">
        <v>152</v>
      </c>
      <c r="H1" s="115"/>
      <c r="I1" s="115"/>
    </row>
    <row r="2" spans="1:9" s="31" customFormat="1" ht="18" x14ac:dyDescent="0.2">
      <c r="A2" s="90"/>
      <c r="B2" s="90"/>
      <c r="C2" s="90"/>
      <c r="D2" s="90"/>
      <c r="E2" s="90"/>
      <c r="F2" s="90"/>
      <c r="G2" s="115" t="s">
        <v>153</v>
      </c>
      <c r="H2" s="116"/>
      <c r="I2" s="116"/>
    </row>
    <row r="3" spans="1:9" s="31" customFormat="1" ht="18" x14ac:dyDescent="0.2">
      <c r="A3" s="90"/>
      <c r="B3" s="90"/>
      <c r="C3" s="90"/>
      <c r="D3" s="90"/>
      <c r="E3" s="90"/>
      <c r="F3" s="90"/>
      <c r="G3" s="115" t="s">
        <v>154</v>
      </c>
      <c r="H3" s="116"/>
      <c r="I3" s="116"/>
    </row>
    <row r="4" spans="1:9" s="31" customFormat="1" ht="18" x14ac:dyDescent="0.2">
      <c r="A4" s="90"/>
      <c r="B4" s="90"/>
      <c r="C4" s="90"/>
      <c r="D4" s="90"/>
      <c r="E4" s="90"/>
      <c r="F4" s="90"/>
      <c r="G4" s="115" t="s">
        <v>200</v>
      </c>
      <c r="H4" s="116"/>
      <c r="I4" s="116"/>
    </row>
    <row r="5" spans="1:9" s="31" customFormat="1" ht="18" x14ac:dyDescent="0.2">
      <c r="A5" s="109"/>
      <c r="B5" s="109"/>
      <c r="C5" s="109"/>
      <c r="D5" s="109"/>
      <c r="E5" s="109"/>
      <c r="F5" s="109"/>
      <c r="G5" s="107"/>
      <c r="H5" s="108"/>
      <c r="I5" s="108"/>
    </row>
    <row r="6" spans="1:9" s="31" customFormat="1" ht="18" x14ac:dyDescent="0.2">
      <c r="A6" s="114" t="s">
        <v>197</v>
      </c>
      <c r="B6" s="114"/>
      <c r="C6" s="114"/>
      <c r="D6" s="114"/>
      <c r="E6" s="114"/>
      <c r="F6" s="114"/>
      <c r="G6" s="114"/>
      <c r="H6" s="114"/>
      <c r="I6" s="108"/>
    </row>
    <row r="7" spans="1:9" s="31" customFormat="1" ht="18" x14ac:dyDescent="0.2">
      <c r="A7" s="114" t="s">
        <v>198</v>
      </c>
      <c r="B7" s="114"/>
      <c r="C7" s="114"/>
      <c r="D7" s="114"/>
      <c r="E7" s="114"/>
      <c r="F7" s="114"/>
      <c r="G7" s="114"/>
      <c r="H7" s="108"/>
      <c r="I7" s="108"/>
    </row>
    <row r="8" spans="1:9" s="31" customFormat="1" ht="18" x14ac:dyDescent="0.2">
      <c r="A8" s="114" t="s">
        <v>199</v>
      </c>
      <c r="B8" s="114"/>
      <c r="C8" s="114"/>
      <c r="D8" s="114"/>
      <c r="E8" s="114"/>
      <c r="F8" s="114"/>
      <c r="G8" s="114"/>
      <c r="H8" s="114"/>
      <c r="I8" s="108"/>
    </row>
    <row r="9" spans="1:9" s="31" customFormat="1" ht="18" x14ac:dyDescent="0.2">
      <c r="A9" s="114" t="s">
        <v>201</v>
      </c>
      <c r="B9" s="114"/>
      <c r="C9" s="114"/>
      <c r="D9" s="114"/>
      <c r="E9" s="114"/>
      <c r="F9" s="114"/>
      <c r="G9" s="114"/>
      <c r="H9" s="114"/>
      <c r="I9" s="36"/>
    </row>
    <row r="10" spans="1:9" s="31" customFormat="1" x14ac:dyDescent="0.2">
      <c r="B10" s="71"/>
      <c r="C10" s="71"/>
      <c r="D10" s="71"/>
      <c r="E10" s="71"/>
      <c r="F10" s="71"/>
      <c r="G10" s="97" t="s">
        <v>166</v>
      </c>
      <c r="H10" s="37"/>
      <c r="I10" s="36"/>
    </row>
    <row r="11" spans="1:9" s="30" customFormat="1" ht="61.5" customHeight="1" x14ac:dyDescent="0.2">
      <c r="A11" s="92" t="s">
        <v>146</v>
      </c>
      <c r="B11" s="73" t="s">
        <v>66</v>
      </c>
      <c r="C11" s="73" t="s">
        <v>147</v>
      </c>
      <c r="D11" s="74" t="s">
        <v>148</v>
      </c>
      <c r="E11" s="74" t="s">
        <v>149</v>
      </c>
      <c r="F11" s="74" t="s">
        <v>150</v>
      </c>
      <c r="G11" s="91" t="s">
        <v>202</v>
      </c>
      <c r="H11" s="70" t="s">
        <v>203</v>
      </c>
      <c r="I11" s="93" t="s">
        <v>151</v>
      </c>
    </row>
    <row r="12" spans="1:9" s="38" customFormat="1" ht="11.25" customHeight="1" x14ac:dyDescent="0.2">
      <c r="A12" s="94">
        <v>1</v>
      </c>
      <c r="B12" s="95">
        <v>2</v>
      </c>
      <c r="C12" s="95" t="s">
        <v>101</v>
      </c>
      <c r="D12" s="95" t="s">
        <v>44</v>
      </c>
      <c r="E12" s="95" t="s">
        <v>45</v>
      </c>
      <c r="F12" s="95" t="s">
        <v>46</v>
      </c>
      <c r="G12" s="96">
        <v>7</v>
      </c>
      <c r="H12" s="96">
        <v>8</v>
      </c>
      <c r="I12" s="96">
        <v>9</v>
      </c>
    </row>
    <row r="13" spans="1:9" s="39" customFormat="1" ht="22.5" customHeight="1" x14ac:dyDescent="0.2">
      <c r="A13" s="132" t="s">
        <v>155</v>
      </c>
      <c r="B13" s="40"/>
      <c r="C13" s="40"/>
      <c r="D13" s="40"/>
      <c r="E13" s="40"/>
      <c r="F13" s="40"/>
      <c r="G13" s="110">
        <f>SUM(G32+G41+G60+G107+G110+G131+G147)+G15+G28</f>
        <v>55569.599999999999</v>
      </c>
      <c r="H13" s="110">
        <f>SUM(H32+H41+H60+H107+H110+H131+H147)+H15+H28</f>
        <v>54820.799999999996</v>
      </c>
      <c r="I13" s="110">
        <f>SUM(I32+I41+I60+I107+I110+I131+I147)+I15+I28</f>
        <v>748.7999999999995</v>
      </c>
    </row>
    <row r="14" spans="1:9" s="39" customFormat="1" ht="22.5" customHeight="1" x14ac:dyDescent="0.2">
      <c r="A14" s="106" t="s">
        <v>124</v>
      </c>
      <c r="B14" s="40" t="s">
        <v>118</v>
      </c>
      <c r="C14" s="40" t="s">
        <v>157</v>
      </c>
      <c r="D14" s="40" t="s">
        <v>157</v>
      </c>
      <c r="E14" s="40" t="s">
        <v>65</v>
      </c>
      <c r="F14" s="40" t="s">
        <v>64</v>
      </c>
      <c r="G14" s="110">
        <f>G13</f>
        <v>55569.599999999999</v>
      </c>
      <c r="H14" s="110">
        <f>H13</f>
        <v>54820.799999999996</v>
      </c>
      <c r="I14" s="110">
        <f>I13</f>
        <v>748.7999999999995</v>
      </c>
    </row>
    <row r="15" spans="1:9" s="39" customFormat="1" ht="22.5" customHeight="1" x14ac:dyDescent="0.2">
      <c r="A15" s="106" t="s">
        <v>162</v>
      </c>
      <c r="B15" s="40" t="s">
        <v>118</v>
      </c>
      <c r="C15" s="40" t="s">
        <v>156</v>
      </c>
      <c r="D15" s="40" t="s">
        <v>157</v>
      </c>
      <c r="E15" s="40" t="s">
        <v>65</v>
      </c>
      <c r="F15" s="40" t="s">
        <v>64</v>
      </c>
      <c r="G15" s="110">
        <f>G19+G26</f>
        <v>4670.0999999999995</v>
      </c>
      <c r="H15" s="110">
        <f>H19+H26</f>
        <v>4669.7</v>
      </c>
      <c r="I15" s="110">
        <f>I19+I26</f>
        <v>0.3999999999996362</v>
      </c>
    </row>
    <row r="16" spans="1:9" s="28" customFormat="1" ht="45" hidden="1" x14ac:dyDescent="0.2">
      <c r="A16" s="133" t="s">
        <v>39</v>
      </c>
      <c r="B16" s="40" t="s">
        <v>64</v>
      </c>
      <c r="C16" s="40" t="s">
        <v>64</v>
      </c>
      <c r="D16" s="40" t="s">
        <v>67</v>
      </c>
      <c r="E16" s="40" t="s">
        <v>65</v>
      </c>
      <c r="F16" s="40" t="s">
        <v>64</v>
      </c>
      <c r="G16" s="134">
        <f>SUM(G17:G18)</f>
        <v>0</v>
      </c>
      <c r="H16" s="134">
        <f>SUM(H17:H18)</f>
        <v>0</v>
      </c>
      <c r="I16" s="110" t="e">
        <f>SUM(G16-#REF!)</f>
        <v>#REF!</v>
      </c>
    </row>
    <row r="17" spans="1:9" s="60" customFormat="1" ht="18.75" hidden="1" customHeight="1" x14ac:dyDescent="0.2">
      <c r="A17" s="59" t="s">
        <v>5</v>
      </c>
      <c r="B17" s="41" t="s">
        <v>118</v>
      </c>
      <c r="C17" s="41" t="s">
        <v>118</v>
      </c>
      <c r="D17" s="41" t="s">
        <v>67</v>
      </c>
      <c r="E17" s="41" t="s">
        <v>68</v>
      </c>
      <c r="F17" s="41" t="s">
        <v>40</v>
      </c>
      <c r="G17" s="135"/>
      <c r="H17" s="135"/>
      <c r="I17" s="111" t="e">
        <f>SUM(G17-#REF!)</f>
        <v>#REF!</v>
      </c>
    </row>
    <row r="18" spans="1:9" s="60" customFormat="1" ht="19.5" hidden="1" customHeight="1" x14ac:dyDescent="0.2">
      <c r="A18" s="59" t="s">
        <v>41</v>
      </c>
      <c r="B18" s="41" t="s">
        <v>118</v>
      </c>
      <c r="C18" s="41" t="s">
        <v>118</v>
      </c>
      <c r="D18" s="41" t="s">
        <v>67</v>
      </c>
      <c r="E18" s="41" t="s">
        <v>68</v>
      </c>
      <c r="F18" s="41" t="s">
        <v>40</v>
      </c>
      <c r="G18" s="112"/>
      <c r="H18" s="111"/>
      <c r="I18" s="111" t="e">
        <f>SUM(G18-#REF!)</f>
        <v>#REF!</v>
      </c>
    </row>
    <row r="19" spans="1:9" s="31" customFormat="1" ht="62.25" customHeight="1" x14ac:dyDescent="0.2">
      <c r="A19" s="113" t="s">
        <v>168</v>
      </c>
      <c r="B19" s="40" t="s">
        <v>118</v>
      </c>
      <c r="C19" s="40" t="s">
        <v>156</v>
      </c>
      <c r="D19" s="40" t="s">
        <v>159</v>
      </c>
      <c r="E19" s="40" t="s">
        <v>65</v>
      </c>
      <c r="F19" s="40" t="s">
        <v>64</v>
      </c>
      <c r="G19" s="110">
        <f>G20+G21+G22+G23+G25+G24</f>
        <v>4656.2</v>
      </c>
      <c r="H19" s="110">
        <f>H20+H21+H22+H23+H25+H24</f>
        <v>4655.8</v>
      </c>
      <c r="I19" s="110">
        <f t="shared" ref="I19:I30" si="0">G19-H19</f>
        <v>0.3999999999996362</v>
      </c>
    </row>
    <row r="20" spans="1:9" s="30" customFormat="1" ht="19.5" customHeight="1" x14ac:dyDescent="0.2">
      <c r="A20" s="59" t="s">
        <v>169</v>
      </c>
      <c r="B20" s="41" t="s">
        <v>118</v>
      </c>
      <c r="C20" s="41" t="s">
        <v>156</v>
      </c>
      <c r="D20" s="41" t="s">
        <v>159</v>
      </c>
      <c r="E20" s="41" t="s">
        <v>69</v>
      </c>
      <c r="F20" s="41" t="s">
        <v>135</v>
      </c>
      <c r="G20" s="112">
        <v>2656.7</v>
      </c>
      <c r="H20" s="111">
        <v>2656.6</v>
      </c>
      <c r="I20" s="110">
        <f t="shared" si="0"/>
        <v>9.9999999999909051E-2</v>
      </c>
    </row>
    <row r="21" spans="1:9" s="30" customFormat="1" ht="29.25" customHeight="1" x14ac:dyDescent="0.2">
      <c r="A21" s="61" t="s">
        <v>170</v>
      </c>
      <c r="B21" s="41" t="s">
        <v>118</v>
      </c>
      <c r="C21" s="41" t="s">
        <v>156</v>
      </c>
      <c r="D21" s="41" t="s">
        <v>159</v>
      </c>
      <c r="E21" s="41" t="s">
        <v>69</v>
      </c>
      <c r="F21" s="41" t="s">
        <v>136</v>
      </c>
      <c r="G21" s="112">
        <v>1.4</v>
      </c>
      <c r="H21" s="111">
        <v>1.4</v>
      </c>
      <c r="I21" s="110">
        <f>G21-H21</f>
        <v>0</v>
      </c>
    </row>
    <row r="22" spans="1:9" s="30" customFormat="1" ht="32.25" customHeight="1" x14ac:dyDescent="0.2">
      <c r="A22" s="61" t="s">
        <v>171</v>
      </c>
      <c r="B22" s="41" t="s">
        <v>118</v>
      </c>
      <c r="C22" s="41" t="s">
        <v>156</v>
      </c>
      <c r="D22" s="41" t="s">
        <v>159</v>
      </c>
      <c r="E22" s="41" t="s">
        <v>69</v>
      </c>
      <c r="F22" s="41" t="s">
        <v>75</v>
      </c>
      <c r="G22" s="112">
        <v>342</v>
      </c>
      <c r="H22" s="111">
        <v>342</v>
      </c>
      <c r="I22" s="110">
        <f t="shared" si="0"/>
        <v>0</v>
      </c>
    </row>
    <row r="23" spans="1:9" s="30" customFormat="1" ht="41.25" customHeight="1" x14ac:dyDescent="0.2">
      <c r="A23" s="61" t="s">
        <v>191</v>
      </c>
      <c r="B23" s="41" t="s">
        <v>118</v>
      </c>
      <c r="C23" s="41" t="s">
        <v>156</v>
      </c>
      <c r="D23" s="41" t="s">
        <v>159</v>
      </c>
      <c r="E23" s="41" t="s">
        <v>69</v>
      </c>
      <c r="F23" s="41" t="s">
        <v>137</v>
      </c>
      <c r="G23" s="112">
        <v>1619.8</v>
      </c>
      <c r="H23" s="111">
        <v>1619.5</v>
      </c>
      <c r="I23" s="110">
        <f t="shared" si="0"/>
        <v>0.29999999999995453</v>
      </c>
    </row>
    <row r="24" spans="1:9" s="30" customFormat="1" ht="27.75" customHeight="1" x14ac:dyDescent="0.2">
      <c r="A24" s="61" t="s">
        <v>182</v>
      </c>
      <c r="B24" s="41" t="s">
        <v>118</v>
      </c>
      <c r="C24" s="41" t="s">
        <v>156</v>
      </c>
      <c r="D24" s="41" t="s">
        <v>159</v>
      </c>
      <c r="E24" s="41" t="s">
        <v>69</v>
      </c>
      <c r="F24" s="41" t="s">
        <v>181</v>
      </c>
      <c r="G24" s="111">
        <v>6.1</v>
      </c>
      <c r="H24" s="111">
        <v>6.1</v>
      </c>
      <c r="I24" s="110">
        <f t="shared" ref="I24" si="1">G24-H24</f>
        <v>0</v>
      </c>
    </row>
    <row r="25" spans="1:9" s="30" customFormat="1" ht="21" customHeight="1" x14ac:dyDescent="0.2">
      <c r="A25" s="59" t="s">
        <v>173</v>
      </c>
      <c r="B25" s="41" t="s">
        <v>118</v>
      </c>
      <c r="C25" s="41" t="s">
        <v>156</v>
      </c>
      <c r="D25" s="41" t="s">
        <v>159</v>
      </c>
      <c r="E25" s="41" t="s">
        <v>69</v>
      </c>
      <c r="F25" s="41" t="s">
        <v>138</v>
      </c>
      <c r="G25" s="111">
        <v>30.2</v>
      </c>
      <c r="H25" s="111">
        <v>30.2</v>
      </c>
      <c r="I25" s="110">
        <f t="shared" si="0"/>
        <v>0</v>
      </c>
    </row>
    <row r="26" spans="1:9" s="30" customFormat="1" ht="19.5" customHeight="1" x14ac:dyDescent="0.2">
      <c r="A26" s="42" t="s">
        <v>192</v>
      </c>
      <c r="B26" s="40" t="s">
        <v>118</v>
      </c>
      <c r="C26" s="40" t="s">
        <v>156</v>
      </c>
      <c r="D26" s="40" t="s">
        <v>188</v>
      </c>
      <c r="E26" s="40" t="s">
        <v>65</v>
      </c>
      <c r="F26" s="40" t="s">
        <v>64</v>
      </c>
      <c r="G26" s="110">
        <f>G27</f>
        <v>13.9</v>
      </c>
      <c r="H26" s="110">
        <f>H27</f>
        <v>13.9</v>
      </c>
      <c r="I26" s="110">
        <f t="shared" si="0"/>
        <v>0</v>
      </c>
    </row>
    <row r="27" spans="1:9" s="30" customFormat="1" ht="28.5" x14ac:dyDescent="0.2">
      <c r="A27" s="61" t="s">
        <v>204</v>
      </c>
      <c r="B27" s="41" t="s">
        <v>118</v>
      </c>
      <c r="C27" s="41" t="s">
        <v>156</v>
      </c>
      <c r="D27" s="41" t="s">
        <v>188</v>
      </c>
      <c r="E27" s="41" t="s">
        <v>69</v>
      </c>
      <c r="F27" s="41" t="s">
        <v>189</v>
      </c>
      <c r="G27" s="111">
        <v>13.9</v>
      </c>
      <c r="H27" s="111">
        <v>13.9</v>
      </c>
      <c r="I27" s="111">
        <f t="shared" si="0"/>
        <v>0</v>
      </c>
    </row>
    <row r="28" spans="1:9" s="60" customFormat="1" ht="19.5" customHeight="1" x14ac:dyDescent="0.2">
      <c r="A28" s="42" t="s">
        <v>57</v>
      </c>
      <c r="B28" s="40" t="s">
        <v>118</v>
      </c>
      <c r="C28" s="40" t="s">
        <v>158</v>
      </c>
      <c r="D28" s="40" t="s">
        <v>157</v>
      </c>
      <c r="E28" s="40" t="s">
        <v>65</v>
      </c>
      <c r="F28" s="40" t="s">
        <v>64</v>
      </c>
      <c r="G28" s="134">
        <f>G29</f>
        <v>130.5</v>
      </c>
      <c r="H28" s="134">
        <f>H29</f>
        <v>130.5</v>
      </c>
      <c r="I28" s="110">
        <f>G28-H28</f>
        <v>0</v>
      </c>
    </row>
    <row r="29" spans="1:9" s="30" customFormat="1" ht="19.5" customHeight="1" x14ac:dyDescent="0.2">
      <c r="A29" s="42" t="s">
        <v>14</v>
      </c>
      <c r="B29" s="40" t="s">
        <v>118</v>
      </c>
      <c r="C29" s="40" t="s">
        <v>158</v>
      </c>
      <c r="D29" s="99" t="s">
        <v>163</v>
      </c>
      <c r="E29" s="99" t="s">
        <v>65</v>
      </c>
      <c r="F29" s="99" t="s">
        <v>64</v>
      </c>
      <c r="G29" s="110">
        <f>G30+G31</f>
        <v>130.5</v>
      </c>
      <c r="H29" s="110">
        <f>H30+H31</f>
        <v>130.5</v>
      </c>
      <c r="I29" s="110">
        <f t="shared" si="0"/>
        <v>0</v>
      </c>
    </row>
    <row r="30" spans="1:9" s="30" customFormat="1" ht="19.5" customHeight="1" x14ac:dyDescent="0.2">
      <c r="A30" s="59" t="s">
        <v>169</v>
      </c>
      <c r="B30" s="41" t="s">
        <v>118</v>
      </c>
      <c r="C30" s="41" t="s">
        <v>158</v>
      </c>
      <c r="D30" s="136" t="s">
        <v>163</v>
      </c>
      <c r="E30" s="136" t="s">
        <v>190</v>
      </c>
      <c r="F30" s="136" t="s">
        <v>135</v>
      </c>
      <c r="G30" s="111">
        <v>129.1</v>
      </c>
      <c r="H30" s="111">
        <v>129.1</v>
      </c>
      <c r="I30" s="110">
        <f t="shared" si="0"/>
        <v>0</v>
      </c>
    </row>
    <row r="31" spans="1:9" s="30" customFormat="1" ht="33" customHeight="1" x14ac:dyDescent="0.2">
      <c r="A31" s="61" t="s">
        <v>171</v>
      </c>
      <c r="B31" s="41" t="s">
        <v>118</v>
      </c>
      <c r="C31" s="41" t="s">
        <v>158</v>
      </c>
      <c r="D31" s="136" t="s">
        <v>163</v>
      </c>
      <c r="E31" s="136" t="s">
        <v>190</v>
      </c>
      <c r="F31" s="136" t="s">
        <v>75</v>
      </c>
      <c r="G31" s="111">
        <v>1.4</v>
      </c>
      <c r="H31" s="111">
        <v>1.4</v>
      </c>
      <c r="I31" s="110">
        <f t="shared" ref="I31" si="2">G31-H31</f>
        <v>0</v>
      </c>
    </row>
    <row r="32" spans="1:9" s="31" customFormat="1" ht="34.5" customHeight="1" x14ac:dyDescent="0.2">
      <c r="A32" s="137" t="s">
        <v>58</v>
      </c>
      <c r="B32" s="138" t="s">
        <v>118</v>
      </c>
      <c r="C32" s="138" t="s">
        <v>163</v>
      </c>
      <c r="D32" s="138" t="s">
        <v>157</v>
      </c>
      <c r="E32" s="138" t="s">
        <v>65</v>
      </c>
      <c r="F32" s="138" t="s">
        <v>64</v>
      </c>
      <c r="G32" s="134">
        <f>SUM(G35+G38+G33)</f>
        <v>264.39999999999998</v>
      </c>
      <c r="H32" s="134">
        <f>SUM(H35+H38+H33)</f>
        <v>264.10000000000002</v>
      </c>
      <c r="I32" s="110">
        <f t="shared" ref="I32:I36" si="3">G32-H32</f>
        <v>0.29999999999995453</v>
      </c>
    </row>
    <row r="33" spans="1:9" s="34" customFormat="1" ht="19.5" customHeight="1" x14ac:dyDescent="0.2">
      <c r="A33" s="42" t="s">
        <v>125</v>
      </c>
      <c r="B33" s="40" t="s">
        <v>118</v>
      </c>
      <c r="C33" s="40" t="s">
        <v>163</v>
      </c>
      <c r="D33" s="40" t="s">
        <v>158</v>
      </c>
      <c r="E33" s="40" t="s">
        <v>65</v>
      </c>
      <c r="F33" s="40" t="s">
        <v>64</v>
      </c>
      <c r="G33" s="110">
        <f>SUM(G34)</f>
        <v>234.1</v>
      </c>
      <c r="H33" s="110">
        <f>SUM(H34)</f>
        <v>234</v>
      </c>
      <c r="I33" s="110">
        <f t="shared" si="3"/>
        <v>9.9999999999994316E-2</v>
      </c>
    </row>
    <row r="34" spans="1:9" s="30" customFormat="1" ht="42" customHeight="1" x14ac:dyDescent="0.2">
      <c r="A34" s="61" t="s">
        <v>175</v>
      </c>
      <c r="B34" s="41" t="s">
        <v>118</v>
      </c>
      <c r="C34" s="41" t="s">
        <v>163</v>
      </c>
      <c r="D34" s="41" t="s">
        <v>158</v>
      </c>
      <c r="E34" s="41" t="s">
        <v>126</v>
      </c>
      <c r="F34" s="41" t="s">
        <v>137</v>
      </c>
      <c r="G34" s="111">
        <v>234.1</v>
      </c>
      <c r="H34" s="111">
        <v>234</v>
      </c>
      <c r="I34" s="110">
        <f t="shared" si="3"/>
        <v>9.9999999999994316E-2</v>
      </c>
    </row>
    <row r="35" spans="1:9" s="31" customFormat="1" ht="50.25" customHeight="1" x14ac:dyDescent="0.2">
      <c r="A35" s="113" t="s">
        <v>61</v>
      </c>
      <c r="B35" s="40" t="s">
        <v>118</v>
      </c>
      <c r="C35" s="40" t="s">
        <v>163</v>
      </c>
      <c r="D35" s="40" t="s">
        <v>164</v>
      </c>
      <c r="E35" s="40" t="s">
        <v>65</v>
      </c>
      <c r="F35" s="40" t="s">
        <v>64</v>
      </c>
      <c r="G35" s="110">
        <f>SUM(G36+G37)</f>
        <v>8.3000000000000007</v>
      </c>
      <c r="H35" s="110">
        <f>SUM(H36+H37)</f>
        <v>8.1</v>
      </c>
      <c r="I35" s="110">
        <f t="shared" si="3"/>
        <v>0.20000000000000107</v>
      </c>
    </row>
    <row r="36" spans="1:9" s="30" customFormat="1" ht="43.5" customHeight="1" x14ac:dyDescent="0.2">
      <c r="A36" s="61" t="s">
        <v>176</v>
      </c>
      <c r="B36" s="41" t="s">
        <v>118</v>
      </c>
      <c r="C36" s="41" t="s">
        <v>163</v>
      </c>
      <c r="D36" s="41" t="s">
        <v>164</v>
      </c>
      <c r="E36" s="41" t="s">
        <v>71</v>
      </c>
      <c r="F36" s="41" t="s">
        <v>137</v>
      </c>
      <c r="G36" s="111">
        <v>8.3000000000000007</v>
      </c>
      <c r="H36" s="111">
        <v>8.1</v>
      </c>
      <c r="I36" s="110">
        <f t="shared" si="3"/>
        <v>0.20000000000000107</v>
      </c>
    </row>
    <row r="37" spans="1:9" s="30" customFormat="1" ht="4.5" hidden="1" customHeight="1" x14ac:dyDescent="0.2">
      <c r="A37" s="59" t="s">
        <v>13</v>
      </c>
      <c r="B37" s="41" t="s">
        <v>118</v>
      </c>
      <c r="C37" s="41" t="s">
        <v>118</v>
      </c>
      <c r="D37" s="41" t="s">
        <v>70</v>
      </c>
      <c r="E37" s="41" t="s">
        <v>71</v>
      </c>
      <c r="F37" s="41" t="s">
        <v>72</v>
      </c>
      <c r="G37" s="111"/>
      <c r="H37" s="111"/>
      <c r="I37" s="111" t="e">
        <f>SUM(G37-#REF!)</f>
        <v>#REF!</v>
      </c>
    </row>
    <row r="38" spans="1:9" s="34" customFormat="1" ht="21.75" customHeight="1" x14ac:dyDescent="0.2">
      <c r="A38" s="42" t="s">
        <v>108</v>
      </c>
      <c r="B38" s="40" t="s">
        <v>118</v>
      </c>
      <c r="C38" s="40" t="s">
        <v>163</v>
      </c>
      <c r="D38" s="40" t="s">
        <v>50</v>
      </c>
      <c r="E38" s="40" t="s">
        <v>65</v>
      </c>
      <c r="F38" s="40" t="s">
        <v>64</v>
      </c>
      <c r="G38" s="110">
        <f>SUM(G39+G40)</f>
        <v>22</v>
      </c>
      <c r="H38" s="110">
        <f>SUM(H39+H40)</f>
        <v>22</v>
      </c>
      <c r="I38" s="110">
        <f t="shared" ref="I38:I39" si="4">G38-H38</f>
        <v>0</v>
      </c>
    </row>
    <row r="39" spans="1:9" s="30" customFormat="1" ht="40.5" customHeight="1" x14ac:dyDescent="0.2">
      <c r="A39" s="61" t="s">
        <v>177</v>
      </c>
      <c r="B39" s="41" t="s">
        <v>118</v>
      </c>
      <c r="C39" s="41" t="s">
        <v>163</v>
      </c>
      <c r="D39" s="41" t="s">
        <v>50</v>
      </c>
      <c r="E39" s="41" t="s">
        <v>109</v>
      </c>
      <c r="F39" s="41" t="s">
        <v>137</v>
      </c>
      <c r="G39" s="111">
        <v>22</v>
      </c>
      <c r="H39" s="111">
        <v>22</v>
      </c>
      <c r="I39" s="110">
        <f t="shared" si="4"/>
        <v>0</v>
      </c>
    </row>
    <row r="40" spans="1:9" s="30" customFormat="1" hidden="1" x14ac:dyDescent="0.2">
      <c r="A40" s="59" t="s">
        <v>13</v>
      </c>
      <c r="B40" s="41" t="s">
        <v>118</v>
      </c>
      <c r="C40" s="41" t="s">
        <v>118</v>
      </c>
      <c r="D40" s="41" t="s">
        <v>107</v>
      </c>
      <c r="E40" s="41" t="s">
        <v>109</v>
      </c>
      <c r="F40" s="41" t="s">
        <v>96</v>
      </c>
      <c r="G40" s="111"/>
      <c r="H40" s="111"/>
      <c r="I40" s="111" t="e">
        <f>SUM(G40-#REF!)</f>
        <v>#REF!</v>
      </c>
    </row>
    <row r="41" spans="1:9" s="31" customFormat="1" ht="27" customHeight="1" x14ac:dyDescent="0.2">
      <c r="A41" s="42" t="s">
        <v>15</v>
      </c>
      <c r="B41" s="40" t="s">
        <v>118</v>
      </c>
      <c r="C41" s="40" t="s">
        <v>159</v>
      </c>
      <c r="D41" s="40" t="s">
        <v>157</v>
      </c>
      <c r="E41" s="40" t="s">
        <v>65</v>
      </c>
      <c r="F41" s="40" t="s">
        <v>64</v>
      </c>
      <c r="G41" s="110">
        <f>G42+G49+G52+G56</f>
        <v>3403.1</v>
      </c>
      <c r="H41" s="110">
        <f>H42+H49+H52+H56</f>
        <v>2875.3999999999996</v>
      </c>
      <c r="I41" s="110">
        <f t="shared" ref="I41:I42" si="5">G41-H41</f>
        <v>527.70000000000027</v>
      </c>
    </row>
    <row r="42" spans="1:9" s="34" customFormat="1" ht="22.5" customHeight="1" x14ac:dyDescent="0.2">
      <c r="A42" s="42" t="s">
        <v>120</v>
      </c>
      <c r="B42" s="40" t="s">
        <v>118</v>
      </c>
      <c r="C42" s="40" t="s">
        <v>159</v>
      </c>
      <c r="D42" s="40" t="s">
        <v>156</v>
      </c>
      <c r="E42" s="40" t="s">
        <v>65</v>
      </c>
      <c r="F42" s="40" t="s">
        <v>64</v>
      </c>
      <c r="G42" s="110">
        <f>G44+G48</f>
        <v>31.4</v>
      </c>
      <c r="H42" s="110">
        <f>H44+H48</f>
        <v>31.4</v>
      </c>
      <c r="I42" s="110">
        <f t="shared" si="5"/>
        <v>0</v>
      </c>
    </row>
    <row r="43" spans="1:9" s="88" customFormat="1" hidden="1" x14ac:dyDescent="0.2">
      <c r="A43" s="59" t="s">
        <v>121</v>
      </c>
      <c r="B43" s="41" t="s">
        <v>118</v>
      </c>
      <c r="C43" s="41" t="s">
        <v>118</v>
      </c>
      <c r="D43" s="41" t="s">
        <v>119</v>
      </c>
      <c r="E43" s="41" t="s">
        <v>131</v>
      </c>
      <c r="F43" s="41" t="s">
        <v>132</v>
      </c>
      <c r="G43" s="111">
        <v>0</v>
      </c>
      <c r="H43" s="111">
        <v>0</v>
      </c>
      <c r="I43" s="111" t="e">
        <f>SUM(G43-#REF!)</f>
        <v>#REF!</v>
      </c>
    </row>
    <row r="44" spans="1:9" s="30" customFormat="1" ht="47.25" customHeight="1" x14ac:dyDescent="0.2">
      <c r="A44" s="61" t="s">
        <v>178</v>
      </c>
      <c r="B44" s="41" t="s">
        <v>118</v>
      </c>
      <c r="C44" s="41" t="s">
        <v>159</v>
      </c>
      <c r="D44" s="41" t="s">
        <v>156</v>
      </c>
      <c r="E44" s="41" t="s">
        <v>193</v>
      </c>
      <c r="F44" s="41" t="s">
        <v>137</v>
      </c>
      <c r="G44" s="111">
        <v>15.6</v>
      </c>
      <c r="H44" s="111">
        <v>15.6</v>
      </c>
      <c r="I44" s="111">
        <f t="shared" ref="I44" si="6">G44-H44</f>
        <v>0</v>
      </c>
    </row>
    <row r="45" spans="1:9" s="31" customFormat="1" ht="1.5" hidden="1" customHeight="1" x14ac:dyDescent="0.2">
      <c r="A45" s="61" t="s">
        <v>16</v>
      </c>
      <c r="B45" s="41" t="s">
        <v>64</v>
      </c>
      <c r="C45" s="41" t="s">
        <v>64</v>
      </c>
      <c r="D45" s="41" t="s">
        <v>73</v>
      </c>
      <c r="E45" s="41" t="s">
        <v>65</v>
      </c>
      <c r="F45" s="41" t="s">
        <v>64</v>
      </c>
      <c r="G45" s="111">
        <f>SUM(G46:G47)</f>
        <v>0</v>
      </c>
      <c r="H45" s="111">
        <f>SUM(H46:H47)</f>
        <v>0</v>
      </c>
      <c r="I45" s="111" t="e">
        <f>SUM(I46:I47)</f>
        <v>#REF!</v>
      </c>
    </row>
    <row r="46" spans="1:9" s="30" customFormat="1" ht="22.5" hidden="1" customHeight="1" x14ac:dyDescent="0.2">
      <c r="A46" s="61" t="s">
        <v>17</v>
      </c>
      <c r="B46" s="41" t="s">
        <v>118</v>
      </c>
      <c r="C46" s="41" t="s">
        <v>118</v>
      </c>
      <c r="D46" s="41" t="s">
        <v>73</v>
      </c>
      <c r="E46" s="41" t="s">
        <v>133</v>
      </c>
      <c r="F46" s="41" t="s">
        <v>74</v>
      </c>
      <c r="G46" s="111">
        <v>0</v>
      </c>
      <c r="H46" s="111">
        <v>0</v>
      </c>
      <c r="I46" s="111" t="e">
        <f>SUM(G46-#REF!)</f>
        <v>#REF!</v>
      </c>
    </row>
    <row r="47" spans="1:9" s="30" customFormat="1" ht="23.25" hidden="1" customHeight="1" x14ac:dyDescent="0.2">
      <c r="A47" s="61" t="s">
        <v>17</v>
      </c>
      <c r="B47" s="41" t="s">
        <v>118</v>
      </c>
      <c r="C47" s="41" t="s">
        <v>118</v>
      </c>
      <c r="D47" s="41" t="s">
        <v>73</v>
      </c>
      <c r="E47" s="41" t="s">
        <v>130</v>
      </c>
      <c r="F47" s="41" t="s">
        <v>74</v>
      </c>
      <c r="G47" s="111">
        <v>0</v>
      </c>
      <c r="H47" s="111">
        <f>100000-100000</f>
        <v>0</v>
      </c>
      <c r="I47" s="111" t="e">
        <f>SUM(G47-#REF!)</f>
        <v>#REF!</v>
      </c>
    </row>
    <row r="48" spans="1:9" s="30" customFormat="1" ht="23.25" customHeight="1" x14ac:dyDescent="0.2">
      <c r="A48" s="61" t="s">
        <v>194</v>
      </c>
      <c r="B48" s="41" t="s">
        <v>118</v>
      </c>
      <c r="C48" s="41" t="s">
        <v>159</v>
      </c>
      <c r="D48" s="41" t="s">
        <v>156</v>
      </c>
      <c r="E48" s="41" t="s">
        <v>193</v>
      </c>
      <c r="F48" s="41" t="s">
        <v>142</v>
      </c>
      <c r="G48" s="111">
        <v>15.8</v>
      </c>
      <c r="H48" s="111">
        <v>15.8</v>
      </c>
      <c r="I48" s="111">
        <f t="shared" ref="I48" si="7">G48-H48</f>
        <v>0</v>
      </c>
    </row>
    <row r="49" spans="1:9" s="30" customFormat="1" ht="23.25" customHeight="1" x14ac:dyDescent="0.2">
      <c r="A49" s="42" t="s">
        <v>16</v>
      </c>
      <c r="B49" s="40" t="s">
        <v>118</v>
      </c>
      <c r="C49" s="40" t="s">
        <v>159</v>
      </c>
      <c r="D49" s="40" t="s">
        <v>167</v>
      </c>
      <c r="E49" s="40" t="s">
        <v>65</v>
      </c>
      <c r="F49" s="40" t="s">
        <v>64</v>
      </c>
      <c r="G49" s="110">
        <f>SUM(G50:G51)</f>
        <v>76.2</v>
      </c>
      <c r="H49" s="110">
        <f>SUM(H50:H51)</f>
        <v>75.899999999999991</v>
      </c>
      <c r="I49" s="110">
        <f t="shared" ref="I49:I51" si="8">G49-H49</f>
        <v>0.30000000000001137</v>
      </c>
    </row>
    <row r="50" spans="1:9" s="30" customFormat="1" ht="48" customHeight="1" x14ac:dyDescent="0.2">
      <c r="A50" s="61" t="s">
        <v>205</v>
      </c>
      <c r="B50" s="41" t="s">
        <v>118</v>
      </c>
      <c r="C50" s="41" t="s">
        <v>159</v>
      </c>
      <c r="D50" s="41" t="s">
        <v>167</v>
      </c>
      <c r="E50" s="41" t="s">
        <v>183</v>
      </c>
      <c r="F50" s="41" t="s">
        <v>137</v>
      </c>
      <c r="G50" s="111">
        <v>70.7</v>
      </c>
      <c r="H50" s="111">
        <v>70.599999999999994</v>
      </c>
      <c r="I50" s="111">
        <f t="shared" si="8"/>
        <v>0.10000000000000853</v>
      </c>
    </row>
    <row r="51" spans="1:9" s="30" customFormat="1" ht="37.5" customHeight="1" x14ac:dyDescent="0.2">
      <c r="A51" s="61" t="s">
        <v>182</v>
      </c>
      <c r="B51" s="41" t="s">
        <v>118</v>
      </c>
      <c r="C51" s="41" t="s">
        <v>159</v>
      </c>
      <c r="D51" s="41" t="s">
        <v>167</v>
      </c>
      <c r="E51" s="41" t="s">
        <v>183</v>
      </c>
      <c r="F51" s="41" t="s">
        <v>181</v>
      </c>
      <c r="G51" s="111">
        <v>5.5</v>
      </c>
      <c r="H51" s="111">
        <v>5.3</v>
      </c>
      <c r="I51" s="111">
        <f t="shared" si="8"/>
        <v>0.20000000000000018</v>
      </c>
    </row>
    <row r="52" spans="1:9" s="31" customFormat="1" ht="21.75" customHeight="1" x14ac:dyDescent="0.2">
      <c r="A52" s="42" t="s">
        <v>18</v>
      </c>
      <c r="B52" s="40" t="s">
        <v>118</v>
      </c>
      <c r="C52" s="40" t="s">
        <v>159</v>
      </c>
      <c r="D52" s="40" t="s">
        <v>165</v>
      </c>
      <c r="E52" s="40" t="s">
        <v>65</v>
      </c>
      <c r="F52" s="40" t="s">
        <v>64</v>
      </c>
      <c r="G52" s="110">
        <f>SUM(G53)+G54+G55</f>
        <v>725.09999999999991</v>
      </c>
      <c r="H52" s="110">
        <f>SUM(H53)+H54+H55</f>
        <v>725.09999999999991</v>
      </c>
      <c r="I52" s="110">
        <f t="shared" ref="I52:I60" si="9">G52-H52</f>
        <v>0</v>
      </c>
    </row>
    <row r="53" spans="1:9" s="30" customFormat="1" ht="34.5" customHeight="1" x14ac:dyDescent="0.2">
      <c r="A53" s="61" t="s">
        <v>174</v>
      </c>
      <c r="B53" s="41" t="s">
        <v>118</v>
      </c>
      <c r="C53" s="41" t="s">
        <v>159</v>
      </c>
      <c r="D53" s="41" t="s">
        <v>165</v>
      </c>
      <c r="E53" s="41" t="s">
        <v>76</v>
      </c>
      <c r="F53" s="41" t="s">
        <v>142</v>
      </c>
      <c r="G53" s="111">
        <v>675.8</v>
      </c>
      <c r="H53" s="111">
        <v>675.8</v>
      </c>
      <c r="I53" s="111">
        <f t="shared" si="9"/>
        <v>0</v>
      </c>
    </row>
    <row r="54" spans="1:9" s="30" customFormat="1" ht="34.5" customHeight="1" x14ac:dyDescent="0.2">
      <c r="A54" s="61" t="s">
        <v>182</v>
      </c>
      <c r="B54" s="41" t="s">
        <v>118</v>
      </c>
      <c r="C54" s="41" t="s">
        <v>159</v>
      </c>
      <c r="D54" s="41" t="s">
        <v>165</v>
      </c>
      <c r="E54" s="41" t="s">
        <v>76</v>
      </c>
      <c r="F54" s="41" t="s">
        <v>181</v>
      </c>
      <c r="G54" s="111">
        <v>10.3</v>
      </c>
      <c r="H54" s="111">
        <v>10.3</v>
      </c>
      <c r="I54" s="111">
        <f t="shared" si="9"/>
        <v>0</v>
      </c>
    </row>
    <row r="55" spans="1:9" s="30" customFormat="1" ht="34.5" customHeight="1" x14ac:dyDescent="0.2">
      <c r="A55" s="61" t="s">
        <v>173</v>
      </c>
      <c r="B55" s="41" t="s">
        <v>118</v>
      </c>
      <c r="C55" s="41" t="s">
        <v>159</v>
      </c>
      <c r="D55" s="41" t="s">
        <v>165</v>
      </c>
      <c r="E55" s="41" t="s">
        <v>76</v>
      </c>
      <c r="F55" s="41" t="s">
        <v>138</v>
      </c>
      <c r="G55" s="111">
        <v>39</v>
      </c>
      <c r="H55" s="111">
        <v>39</v>
      </c>
      <c r="I55" s="111">
        <f t="shared" si="9"/>
        <v>0</v>
      </c>
    </row>
    <row r="56" spans="1:9" s="30" customFormat="1" ht="34.5" customHeight="1" x14ac:dyDescent="0.2">
      <c r="A56" s="42" t="s">
        <v>184</v>
      </c>
      <c r="B56" s="40" t="s">
        <v>118</v>
      </c>
      <c r="C56" s="40" t="s">
        <v>159</v>
      </c>
      <c r="D56" s="40" t="s">
        <v>164</v>
      </c>
      <c r="E56" s="40" t="s">
        <v>65</v>
      </c>
      <c r="F56" s="40" t="s">
        <v>64</v>
      </c>
      <c r="G56" s="110">
        <f>SUM(G57)+G58+G59</f>
        <v>2570.4</v>
      </c>
      <c r="H56" s="110">
        <f>SUM(H57)+H58+H59</f>
        <v>2043</v>
      </c>
      <c r="I56" s="110">
        <f t="shared" ref="I56" si="10">G56-H56</f>
        <v>527.40000000000009</v>
      </c>
    </row>
    <row r="57" spans="1:9" s="30" customFormat="1" ht="45" customHeight="1" x14ac:dyDescent="0.2">
      <c r="A57" s="61" t="s">
        <v>205</v>
      </c>
      <c r="B57" s="41" t="s">
        <v>118</v>
      </c>
      <c r="C57" s="41" t="s">
        <v>159</v>
      </c>
      <c r="D57" s="41" t="s">
        <v>164</v>
      </c>
      <c r="E57" s="41" t="s">
        <v>139</v>
      </c>
      <c r="F57" s="41" t="s">
        <v>137</v>
      </c>
      <c r="G57" s="139">
        <v>53.4</v>
      </c>
      <c r="H57" s="139">
        <v>53.4</v>
      </c>
      <c r="I57" s="139">
        <f t="shared" ref="I57" si="11">G57-H57</f>
        <v>0</v>
      </c>
    </row>
    <row r="58" spans="1:9" s="30" customFormat="1" ht="34.5" customHeight="1" x14ac:dyDescent="0.2">
      <c r="A58" s="61" t="s">
        <v>205</v>
      </c>
      <c r="B58" s="41" t="s">
        <v>118</v>
      </c>
      <c r="C58" s="41" t="s">
        <v>159</v>
      </c>
      <c r="D58" s="41" t="s">
        <v>164</v>
      </c>
      <c r="E58" s="41" t="s">
        <v>140</v>
      </c>
      <c r="F58" s="41" t="s">
        <v>137</v>
      </c>
      <c r="G58" s="111">
        <v>2270.4</v>
      </c>
      <c r="H58" s="111">
        <v>1743</v>
      </c>
      <c r="I58" s="111">
        <f t="shared" ref="I58" si="12">G58-H58</f>
        <v>527.40000000000009</v>
      </c>
    </row>
    <row r="59" spans="1:9" s="30" customFormat="1" ht="37.5" customHeight="1" x14ac:dyDescent="0.2">
      <c r="A59" s="61" t="s">
        <v>182</v>
      </c>
      <c r="B59" s="41" t="s">
        <v>118</v>
      </c>
      <c r="C59" s="41" t="s">
        <v>159</v>
      </c>
      <c r="D59" s="41" t="s">
        <v>164</v>
      </c>
      <c r="E59" s="41" t="s">
        <v>140</v>
      </c>
      <c r="F59" s="41" t="s">
        <v>181</v>
      </c>
      <c r="G59" s="111">
        <v>246.6</v>
      </c>
      <c r="H59" s="111">
        <v>246.6</v>
      </c>
      <c r="I59" s="111">
        <f t="shared" ref="I59" si="13">G59-H59</f>
        <v>0</v>
      </c>
    </row>
    <row r="60" spans="1:9" s="31" customFormat="1" ht="23.25" customHeight="1" x14ac:dyDescent="0.2">
      <c r="A60" s="42" t="s">
        <v>19</v>
      </c>
      <c r="B60" s="40" t="s">
        <v>118</v>
      </c>
      <c r="C60" s="40" t="s">
        <v>167</v>
      </c>
      <c r="D60" s="40" t="s">
        <v>157</v>
      </c>
      <c r="E60" s="40" t="s">
        <v>65</v>
      </c>
      <c r="F60" s="40" t="s">
        <v>64</v>
      </c>
      <c r="G60" s="110">
        <f>G71+G84+G69</f>
        <v>11980.1</v>
      </c>
      <c r="H60" s="110">
        <f>H71+H84+H69</f>
        <v>11979.7</v>
      </c>
      <c r="I60" s="110">
        <f t="shared" si="9"/>
        <v>0.3999999999996362</v>
      </c>
    </row>
    <row r="61" spans="1:9" s="31" customFormat="1" ht="1.5" hidden="1" customHeight="1" x14ac:dyDescent="0.2">
      <c r="A61" s="42" t="s">
        <v>20</v>
      </c>
      <c r="B61" s="40" t="s">
        <v>64</v>
      </c>
      <c r="C61" s="40" t="s">
        <v>64</v>
      </c>
      <c r="D61" s="40" t="s">
        <v>77</v>
      </c>
      <c r="E61" s="40" t="s">
        <v>65</v>
      </c>
      <c r="F61" s="40" t="s">
        <v>64</v>
      </c>
      <c r="G61" s="110">
        <f>SUM(G62:G68)</f>
        <v>0</v>
      </c>
      <c r="H61" s="110">
        <f>SUM(H62:H68)</f>
        <v>0</v>
      </c>
      <c r="I61" s="110" t="e">
        <f>SUM(I62:I68)</f>
        <v>#REF!</v>
      </c>
    </row>
    <row r="62" spans="1:9" s="30" customFormat="1" ht="28.5" hidden="1" x14ac:dyDescent="0.2">
      <c r="A62" s="61" t="s">
        <v>17</v>
      </c>
      <c r="B62" s="41" t="s">
        <v>118</v>
      </c>
      <c r="C62" s="41" t="s">
        <v>118</v>
      </c>
      <c r="D62" s="41" t="s">
        <v>77</v>
      </c>
      <c r="E62" s="41" t="s">
        <v>78</v>
      </c>
      <c r="F62" s="41" t="s">
        <v>74</v>
      </c>
      <c r="G62" s="111"/>
      <c r="H62" s="111"/>
      <c r="I62" s="111" t="e">
        <f>SUM(G62-#REF!)</f>
        <v>#REF!</v>
      </c>
    </row>
    <row r="63" spans="1:9" s="30" customFormat="1" ht="28.5" hidden="1" x14ac:dyDescent="0.2">
      <c r="A63" s="61" t="s">
        <v>116</v>
      </c>
      <c r="B63" s="41" t="s">
        <v>118</v>
      </c>
      <c r="C63" s="41" t="s">
        <v>118</v>
      </c>
      <c r="D63" s="41" t="s">
        <v>77</v>
      </c>
      <c r="E63" s="41" t="s">
        <v>79</v>
      </c>
      <c r="F63" s="41" t="s">
        <v>74</v>
      </c>
      <c r="G63" s="111"/>
      <c r="H63" s="111"/>
      <c r="I63" s="111" t="e">
        <f>SUM(G63-#REF!)</f>
        <v>#REF!</v>
      </c>
    </row>
    <row r="64" spans="1:9" s="30" customFormat="1" hidden="1" x14ac:dyDescent="0.2">
      <c r="A64" s="59" t="s">
        <v>10</v>
      </c>
      <c r="B64" s="41" t="s">
        <v>118</v>
      </c>
      <c r="C64" s="41" t="s">
        <v>118</v>
      </c>
      <c r="D64" s="41" t="s">
        <v>77</v>
      </c>
      <c r="E64" s="41" t="s">
        <v>117</v>
      </c>
      <c r="F64" s="41" t="s">
        <v>40</v>
      </c>
      <c r="G64" s="111">
        <v>0</v>
      </c>
      <c r="H64" s="111">
        <v>0</v>
      </c>
      <c r="I64" s="111" t="e">
        <f>SUM(G64-#REF!)</f>
        <v>#REF!</v>
      </c>
    </row>
    <row r="65" spans="1:9" s="30" customFormat="1" hidden="1" x14ac:dyDescent="0.2">
      <c r="A65" s="59" t="s">
        <v>22</v>
      </c>
      <c r="B65" s="41" t="s">
        <v>118</v>
      </c>
      <c r="C65" s="41" t="s">
        <v>118</v>
      </c>
      <c r="D65" s="41" t="s">
        <v>77</v>
      </c>
      <c r="E65" s="41" t="s">
        <v>117</v>
      </c>
      <c r="F65" s="41" t="s">
        <v>40</v>
      </c>
      <c r="G65" s="111"/>
      <c r="H65" s="111"/>
      <c r="I65" s="111" t="e">
        <f>SUM(G65-#REF!)</f>
        <v>#REF!</v>
      </c>
    </row>
    <row r="66" spans="1:9" s="30" customFormat="1" ht="28.5" hidden="1" x14ac:dyDescent="0.2">
      <c r="A66" s="61" t="s">
        <v>17</v>
      </c>
      <c r="B66" s="41" t="s">
        <v>118</v>
      </c>
      <c r="C66" s="41" t="s">
        <v>118</v>
      </c>
      <c r="D66" s="41" t="s">
        <v>77</v>
      </c>
      <c r="E66" s="41" t="s">
        <v>80</v>
      </c>
      <c r="F66" s="41" t="s">
        <v>74</v>
      </c>
      <c r="G66" s="111">
        <v>0</v>
      </c>
      <c r="H66" s="111"/>
      <c r="I66" s="111" t="e">
        <f>SUM(G66-#REF!)</f>
        <v>#REF!</v>
      </c>
    </row>
    <row r="67" spans="1:9" s="30" customFormat="1" hidden="1" x14ac:dyDescent="0.2">
      <c r="A67" s="59" t="s">
        <v>10</v>
      </c>
      <c r="B67" s="41" t="s">
        <v>118</v>
      </c>
      <c r="C67" s="41" t="s">
        <v>118</v>
      </c>
      <c r="D67" s="41" t="s">
        <v>77</v>
      </c>
      <c r="E67" s="41" t="s">
        <v>80</v>
      </c>
      <c r="F67" s="41" t="s">
        <v>40</v>
      </c>
      <c r="G67" s="111"/>
      <c r="H67" s="111"/>
      <c r="I67" s="111" t="e">
        <f>SUM(G67-#REF!)</f>
        <v>#REF!</v>
      </c>
    </row>
    <row r="68" spans="1:9" s="30" customFormat="1" ht="28.5" hidden="1" x14ac:dyDescent="0.2">
      <c r="A68" s="61" t="s">
        <v>17</v>
      </c>
      <c r="B68" s="41" t="s">
        <v>118</v>
      </c>
      <c r="C68" s="41" t="s">
        <v>118</v>
      </c>
      <c r="D68" s="41" t="s">
        <v>77</v>
      </c>
      <c r="E68" s="41" t="s">
        <v>80</v>
      </c>
      <c r="F68" s="41" t="s">
        <v>40</v>
      </c>
      <c r="G68" s="111"/>
      <c r="H68" s="111"/>
      <c r="I68" s="111" t="e">
        <f>SUM(G68-#REF!)</f>
        <v>#REF!</v>
      </c>
    </row>
    <row r="69" spans="1:9" s="30" customFormat="1" ht="22.5" customHeight="1" x14ac:dyDescent="0.2">
      <c r="A69" s="113" t="s">
        <v>20</v>
      </c>
      <c r="B69" s="40" t="s">
        <v>118</v>
      </c>
      <c r="C69" s="40" t="s">
        <v>167</v>
      </c>
      <c r="D69" s="40" t="s">
        <v>156</v>
      </c>
      <c r="E69" s="40" t="s">
        <v>65</v>
      </c>
      <c r="F69" s="40" t="s">
        <v>64</v>
      </c>
      <c r="G69" s="110">
        <f>G70</f>
        <v>1.5</v>
      </c>
      <c r="H69" s="110">
        <f>H70</f>
        <v>1.5</v>
      </c>
      <c r="I69" s="111">
        <f t="shared" ref="I69" si="14">G69-H69</f>
        <v>0</v>
      </c>
    </row>
    <row r="70" spans="1:9" s="30" customFormat="1" ht="35.25" customHeight="1" x14ac:dyDescent="0.2">
      <c r="A70" s="61" t="s">
        <v>182</v>
      </c>
      <c r="B70" s="41" t="s">
        <v>118</v>
      </c>
      <c r="C70" s="41" t="s">
        <v>167</v>
      </c>
      <c r="D70" s="41" t="s">
        <v>156</v>
      </c>
      <c r="E70" s="41" t="s">
        <v>80</v>
      </c>
      <c r="F70" s="41" t="s">
        <v>181</v>
      </c>
      <c r="G70" s="111">
        <v>1.5</v>
      </c>
      <c r="H70" s="111">
        <v>1.5</v>
      </c>
      <c r="I70" s="111">
        <f t="shared" ref="I70" si="15">G70-H70</f>
        <v>0</v>
      </c>
    </row>
    <row r="71" spans="1:9" s="31" customFormat="1" ht="22.5" customHeight="1" x14ac:dyDescent="0.2">
      <c r="A71" s="42" t="s">
        <v>21</v>
      </c>
      <c r="B71" s="40" t="s">
        <v>118</v>
      </c>
      <c r="C71" s="40" t="s">
        <v>167</v>
      </c>
      <c r="D71" s="40" t="s">
        <v>158</v>
      </c>
      <c r="E71" s="40" t="s">
        <v>65</v>
      </c>
      <c r="F71" s="40" t="s">
        <v>64</v>
      </c>
      <c r="G71" s="110">
        <f>G78+G79+G81+G82+G83</f>
        <v>7825.8</v>
      </c>
      <c r="H71" s="110">
        <f>H78+H79+H81+H82+H83</f>
        <v>7825.7</v>
      </c>
      <c r="I71" s="110">
        <f t="shared" ref="I71" si="16">G71-H71</f>
        <v>0.1000000000003638</v>
      </c>
    </row>
    <row r="72" spans="1:9" s="30" customFormat="1" ht="28.5" hidden="1" x14ac:dyDescent="0.2">
      <c r="A72" s="61" t="s">
        <v>17</v>
      </c>
      <c r="B72" s="41" t="s">
        <v>118</v>
      </c>
      <c r="C72" s="41" t="s">
        <v>118</v>
      </c>
      <c r="D72" s="41" t="s">
        <v>81</v>
      </c>
      <c r="E72" s="41" t="s">
        <v>82</v>
      </c>
      <c r="F72" s="41" t="s">
        <v>74</v>
      </c>
      <c r="G72" s="111"/>
      <c r="H72" s="111"/>
      <c r="I72" s="111" t="e">
        <f>SUM(G72-#REF!)</f>
        <v>#REF!</v>
      </c>
    </row>
    <row r="73" spans="1:9" s="30" customFormat="1" ht="28.5" hidden="1" x14ac:dyDescent="0.2">
      <c r="A73" s="61" t="s">
        <v>17</v>
      </c>
      <c r="B73" s="41" t="s">
        <v>118</v>
      </c>
      <c r="C73" s="41" t="s">
        <v>118</v>
      </c>
      <c r="D73" s="41" t="s">
        <v>81</v>
      </c>
      <c r="E73" s="41" t="s">
        <v>83</v>
      </c>
      <c r="F73" s="41" t="s">
        <v>74</v>
      </c>
      <c r="G73" s="111">
        <v>0</v>
      </c>
      <c r="H73" s="111"/>
      <c r="I73" s="111" t="e">
        <f>SUM(G73-#REF!)</f>
        <v>#REF!</v>
      </c>
    </row>
    <row r="74" spans="1:9" s="30" customFormat="1" ht="28.5" hidden="1" x14ac:dyDescent="0.2">
      <c r="A74" s="61" t="s">
        <v>17</v>
      </c>
      <c r="B74" s="41" t="s">
        <v>118</v>
      </c>
      <c r="C74" s="41" t="s">
        <v>118</v>
      </c>
      <c r="D74" s="41" t="s">
        <v>81</v>
      </c>
      <c r="E74" s="41" t="s">
        <v>82</v>
      </c>
      <c r="F74" s="41" t="s">
        <v>134</v>
      </c>
      <c r="G74" s="111">
        <v>0</v>
      </c>
      <c r="H74" s="111"/>
      <c r="I74" s="111" t="e">
        <f>SUM(G74-#REF!)</f>
        <v>#REF!</v>
      </c>
    </row>
    <row r="75" spans="1:9" s="30" customFormat="1" hidden="1" x14ac:dyDescent="0.2">
      <c r="A75" s="61" t="s">
        <v>23</v>
      </c>
      <c r="B75" s="41" t="s">
        <v>118</v>
      </c>
      <c r="C75" s="41" t="s">
        <v>118</v>
      </c>
      <c r="D75" s="41" t="s">
        <v>81</v>
      </c>
      <c r="E75" s="41" t="s">
        <v>128</v>
      </c>
      <c r="F75" s="41" t="s">
        <v>74</v>
      </c>
      <c r="G75" s="111">
        <v>0</v>
      </c>
      <c r="H75" s="111"/>
      <c r="I75" s="111" t="e">
        <f>SUM(G75-#REF!)</f>
        <v>#REF!</v>
      </c>
    </row>
    <row r="76" spans="1:9" s="30" customFormat="1" ht="28.5" hidden="1" x14ac:dyDescent="0.2">
      <c r="A76" s="61" t="s">
        <v>17</v>
      </c>
      <c r="B76" s="41" t="s">
        <v>118</v>
      </c>
      <c r="C76" s="41" t="s">
        <v>118</v>
      </c>
      <c r="D76" s="41" t="s">
        <v>81</v>
      </c>
      <c r="E76" s="41" t="s">
        <v>84</v>
      </c>
      <c r="F76" s="41" t="s">
        <v>74</v>
      </c>
      <c r="G76" s="111"/>
      <c r="H76" s="111"/>
      <c r="I76" s="111" t="e">
        <f>SUM(G76-#REF!)</f>
        <v>#REF!</v>
      </c>
    </row>
    <row r="77" spans="1:9" s="30" customFormat="1" hidden="1" x14ac:dyDescent="0.2">
      <c r="A77" s="59" t="s">
        <v>10</v>
      </c>
      <c r="B77" s="41" t="s">
        <v>118</v>
      </c>
      <c r="C77" s="41" t="s">
        <v>118</v>
      </c>
      <c r="D77" s="41" t="s">
        <v>81</v>
      </c>
      <c r="E77" s="41" t="s">
        <v>84</v>
      </c>
      <c r="F77" s="41" t="s">
        <v>40</v>
      </c>
      <c r="G77" s="111"/>
      <c r="H77" s="111"/>
      <c r="I77" s="111"/>
    </row>
    <row r="78" spans="1:9" s="30" customFormat="1" ht="56.25" customHeight="1" x14ac:dyDescent="0.2">
      <c r="A78" s="61" t="s">
        <v>207</v>
      </c>
      <c r="B78" s="41" t="s">
        <v>118</v>
      </c>
      <c r="C78" s="41" t="s">
        <v>167</v>
      </c>
      <c r="D78" s="41" t="s">
        <v>158</v>
      </c>
      <c r="E78" s="41" t="s">
        <v>206</v>
      </c>
      <c r="F78" s="41" t="s">
        <v>195</v>
      </c>
      <c r="G78" s="111">
        <v>154</v>
      </c>
      <c r="H78" s="111">
        <v>154</v>
      </c>
      <c r="I78" s="110">
        <f t="shared" ref="I78" si="17">G78-H78</f>
        <v>0</v>
      </c>
    </row>
    <row r="79" spans="1:9" s="30" customFormat="1" ht="57" customHeight="1" x14ac:dyDescent="0.2">
      <c r="A79" s="61" t="s">
        <v>208</v>
      </c>
      <c r="B79" s="41" t="s">
        <v>118</v>
      </c>
      <c r="C79" s="41" t="s">
        <v>167</v>
      </c>
      <c r="D79" s="41" t="s">
        <v>158</v>
      </c>
      <c r="E79" s="41" t="s">
        <v>209</v>
      </c>
      <c r="F79" s="41" t="s">
        <v>137</v>
      </c>
      <c r="G79" s="111">
        <v>7208</v>
      </c>
      <c r="H79" s="111">
        <v>7208</v>
      </c>
      <c r="I79" s="111">
        <f t="shared" ref="I79" si="18">G79-H79</f>
        <v>0</v>
      </c>
    </row>
    <row r="80" spans="1:9" s="30" customFormat="1" hidden="1" x14ac:dyDescent="0.2">
      <c r="A80" s="61" t="s">
        <v>23</v>
      </c>
      <c r="B80" s="41" t="s">
        <v>118</v>
      </c>
      <c r="C80" s="41" t="s">
        <v>118</v>
      </c>
      <c r="D80" s="41" t="s">
        <v>81</v>
      </c>
      <c r="E80" s="41" t="s">
        <v>84</v>
      </c>
      <c r="F80" s="41" t="s">
        <v>40</v>
      </c>
      <c r="G80" s="111">
        <v>0</v>
      </c>
      <c r="H80" s="111"/>
      <c r="I80" s="111" t="e">
        <f>SUM(G80-#REF!)</f>
        <v>#REF!</v>
      </c>
    </row>
    <row r="81" spans="1:9" s="30" customFormat="1" ht="36" customHeight="1" x14ac:dyDescent="0.2">
      <c r="A81" s="61" t="s">
        <v>179</v>
      </c>
      <c r="B81" s="41" t="s">
        <v>118</v>
      </c>
      <c r="C81" s="41" t="s">
        <v>167</v>
      </c>
      <c r="D81" s="41" t="s">
        <v>158</v>
      </c>
      <c r="E81" s="41" t="s">
        <v>84</v>
      </c>
      <c r="F81" s="41" t="s">
        <v>137</v>
      </c>
      <c r="G81" s="111">
        <v>35.299999999999997</v>
      </c>
      <c r="H81" s="111">
        <v>35.299999999999997</v>
      </c>
      <c r="I81" s="111">
        <f t="shared" ref="I81:I83" si="19">G81-H81</f>
        <v>0</v>
      </c>
    </row>
    <row r="82" spans="1:9" s="30" customFormat="1" ht="36" customHeight="1" x14ac:dyDescent="0.2">
      <c r="A82" s="61" t="s">
        <v>182</v>
      </c>
      <c r="B82" s="41" t="s">
        <v>118</v>
      </c>
      <c r="C82" s="41" t="s">
        <v>167</v>
      </c>
      <c r="D82" s="41" t="s">
        <v>158</v>
      </c>
      <c r="E82" s="41" t="s">
        <v>84</v>
      </c>
      <c r="F82" s="41" t="s">
        <v>181</v>
      </c>
      <c r="G82" s="111">
        <v>426.7</v>
      </c>
      <c r="H82" s="111">
        <v>426.7</v>
      </c>
      <c r="I82" s="111">
        <f t="shared" si="19"/>
        <v>0</v>
      </c>
    </row>
    <row r="83" spans="1:9" s="30" customFormat="1" ht="36" customHeight="1" x14ac:dyDescent="0.2">
      <c r="A83" s="61" t="s">
        <v>173</v>
      </c>
      <c r="B83" s="41" t="s">
        <v>118</v>
      </c>
      <c r="C83" s="41" t="s">
        <v>167</v>
      </c>
      <c r="D83" s="41" t="s">
        <v>158</v>
      </c>
      <c r="E83" s="41" t="s">
        <v>84</v>
      </c>
      <c r="F83" s="41" t="s">
        <v>138</v>
      </c>
      <c r="G83" s="111">
        <v>1.8</v>
      </c>
      <c r="H83" s="111">
        <v>1.7</v>
      </c>
      <c r="I83" s="111">
        <f t="shared" si="19"/>
        <v>0.10000000000000009</v>
      </c>
    </row>
    <row r="84" spans="1:9" s="31" customFormat="1" ht="18.75" customHeight="1" x14ac:dyDescent="0.2">
      <c r="A84" s="42" t="s">
        <v>24</v>
      </c>
      <c r="B84" s="40" t="s">
        <v>118</v>
      </c>
      <c r="C84" s="40" t="s">
        <v>167</v>
      </c>
      <c r="D84" s="40" t="s">
        <v>163</v>
      </c>
      <c r="E84" s="40" t="s">
        <v>65</v>
      </c>
      <c r="F84" s="40" t="s">
        <v>64</v>
      </c>
      <c r="G84" s="110">
        <f>G85+G91+G98+G101+G87+G89+G105</f>
        <v>4152.8</v>
      </c>
      <c r="H84" s="110">
        <f>H85+H91+H98+H101+H87+H89+H105</f>
        <v>4152.5</v>
      </c>
      <c r="I84" s="110">
        <f t="shared" ref="I84:I92" si="20">G84-H84</f>
        <v>0.3000000000001819</v>
      </c>
    </row>
    <row r="85" spans="1:9" s="31" customFormat="1" ht="56.25" customHeight="1" x14ac:dyDescent="0.2">
      <c r="A85" s="113" t="s">
        <v>187</v>
      </c>
      <c r="B85" s="40" t="s">
        <v>118</v>
      </c>
      <c r="C85" s="40" t="s">
        <v>167</v>
      </c>
      <c r="D85" s="40" t="s">
        <v>163</v>
      </c>
      <c r="E85" s="40" t="s">
        <v>185</v>
      </c>
      <c r="F85" s="40" t="s">
        <v>64</v>
      </c>
      <c r="G85" s="110">
        <f>G86</f>
        <v>1746.2</v>
      </c>
      <c r="H85" s="110">
        <f>H86</f>
        <v>1746.2</v>
      </c>
      <c r="I85" s="110">
        <f t="shared" ref="I85:I86" si="21">G85-H85</f>
        <v>0</v>
      </c>
    </row>
    <row r="86" spans="1:9" s="31" customFormat="1" ht="18.75" customHeight="1" x14ac:dyDescent="0.2">
      <c r="A86" s="59" t="s">
        <v>186</v>
      </c>
      <c r="B86" s="41" t="s">
        <v>118</v>
      </c>
      <c r="C86" s="41" t="s">
        <v>167</v>
      </c>
      <c r="D86" s="41" t="s">
        <v>163</v>
      </c>
      <c r="E86" s="41" t="s">
        <v>185</v>
      </c>
      <c r="F86" s="41" t="s">
        <v>142</v>
      </c>
      <c r="G86" s="111">
        <v>1746.2</v>
      </c>
      <c r="H86" s="111">
        <v>1746.2</v>
      </c>
      <c r="I86" s="111">
        <f t="shared" si="21"/>
        <v>0</v>
      </c>
    </row>
    <row r="87" spans="1:9" s="31" customFormat="1" ht="66.75" customHeight="1" x14ac:dyDescent="0.2">
      <c r="A87" s="113" t="s">
        <v>212</v>
      </c>
      <c r="B87" s="40" t="s">
        <v>118</v>
      </c>
      <c r="C87" s="40" t="s">
        <v>167</v>
      </c>
      <c r="D87" s="40" t="s">
        <v>163</v>
      </c>
      <c r="E87" s="40" t="s">
        <v>213</v>
      </c>
      <c r="F87" s="40" t="s">
        <v>64</v>
      </c>
      <c r="G87" s="110">
        <f>G88</f>
        <v>366.1</v>
      </c>
      <c r="H87" s="110">
        <f>H88</f>
        <v>366.1</v>
      </c>
      <c r="I87" s="110">
        <f t="shared" ref="I87:I88" si="22">G87-H87</f>
        <v>0</v>
      </c>
    </row>
    <row r="88" spans="1:9" s="31" customFormat="1" ht="36.75" customHeight="1" x14ac:dyDescent="0.2">
      <c r="A88" s="61" t="s">
        <v>172</v>
      </c>
      <c r="B88" s="41" t="s">
        <v>118</v>
      </c>
      <c r="C88" s="41" t="s">
        <v>167</v>
      </c>
      <c r="D88" s="41" t="s">
        <v>163</v>
      </c>
      <c r="E88" s="41" t="s">
        <v>213</v>
      </c>
      <c r="F88" s="41" t="s">
        <v>137</v>
      </c>
      <c r="G88" s="111">
        <v>366.1</v>
      </c>
      <c r="H88" s="111">
        <v>366.1</v>
      </c>
      <c r="I88" s="111">
        <f t="shared" si="22"/>
        <v>0</v>
      </c>
    </row>
    <row r="89" spans="1:9" s="31" customFormat="1" ht="70.5" customHeight="1" x14ac:dyDescent="0.2">
      <c r="A89" s="113" t="s">
        <v>214</v>
      </c>
      <c r="B89" s="40" t="s">
        <v>118</v>
      </c>
      <c r="C89" s="40" t="s">
        <v>167</v>
      </c>
      <c r="D89" s="40" t="s">
        <v>163</v>
      </c>
      <c r="E89" s="40" t="s">
        <v>215</v>
      </c>
      <c r="F89" s="40" t="s">
        <v>64</v>
      </c>
      <c r="G89" s="110">
        <f>G90</f>
        <v>872</v>
      </c>
      <c r="H89" s="110">
        <f>H90</f>
        <v>872</v>
      </c>
      <c r="I89" s="110">
        <f t="shared" ref="I89:I90" si="23">G89-H89</f>
        <v>0</v>
      </c>
    </row>
    <row r="90" spans="1:9" s="31" customFormat="1" ht="39.75" customHeight="1" x14ac:dyDescent="0.2">
      <c r="A90" s="61" t="s">
        <v>172</v>
      </c>
      <c r="B90" s="41" t="s">
        <v>118</v>
      </c>
      <c r="C90" s="41" t="s">
        <v>167</v>
      </c>
      <c r="D90" s="41" t="s">
        <v>163</v>
      </c>
      <c r="E90" s="41" t="s">
        <v>215</v>
      </c>
      <c r="F90" s="41" t="s">
        <v>137</v>
      </c>
      <c r="G90" s="111">
        <v>872</v>
      </c>
      <c r="H90" s="111">
        <v>872</v>
      </c>
      <c r="I90" s="111">
        <f t="shared" si="23"/>
        <v>0</v>
      </c>
    </row>
    <row r="91" spans="1:9" s="31" customFormat="1" ht="19.5" customHeight="1" x14ac:dyDescent="0.2">
      <c r="A91" s="42" t="s">
        <v>25</v>
      </c>
      <c r="B91" s="40" t="s">
        <v>118</v>
      </c>
      <c r="C91" s="40" t="s">
        <v>167</v>
      </c>
      <c r="D91" s="40" t="s">
        <v>163</v>
      </c>
      <c r="E91" s="40" t="s">
        <v>86</v>
      </c>
      <c r="F91" s="40" t="s">
        <v>64</v>
      </c>
      <c r="G91" s="110">
        <f>G92+G97</f>
        <v>554.9</v>
      </c>
      <c r="H91" s="110">
        <f>H92+H97</f>
        <v>554.9</v>
      </c>
      <c r="I91" s="110">
        <f t="shared" si="20"/>
        <v>0</v>
      </c>
    </row>
    <row r="92" spans="1:9" s="30" customFormat="1" ht="30" x14ac:dyDescent="0.2">
      <c r="A92" s="113" t="s">
        <v>172</v>
      </c>
      <c r="B92" s="41" t="s">
        <v>118</v>
      </c>
      <c r="C92" s="41" t="s">
        <v>167</v>
      </c>
      <c r="D92" s="41" t="s">
        <v>163</v>
      </c>
      <c r="E92" s="41" t="s">
        <v>87</v>
      </c>
      <c r="F92" s="41" t="s">
        <v>137</v>
      </c>
      <c r="G92" s="111">
        <v>552.79999999999995</v>
      </c>
      <c r="H92" s="111">
        <v>552.79999999999995</v>
      </c>
      <c r="I92" s="110">
        <f t="shared" si="20"/>
        <v>0</v>
      </c>
    </row>
    <row r="93" spans="1:9" s="31" customFormat="1" ht="30" hidden="1" x14ac:dyDescent="0.2">
      <c r="A93" s="113" t="s">
        <v>26</v>
      </c>
      <c r="B93" s="40" t="s">
        <v>64</v>
      </c>
      <c r="C93" s="40" t="s">
        <v>64</v>
      </c>
      <c r="D93" s="40" t="s">
        <v>85</v>
      </c>
      <c r="E93" s="40" t="s">
        <v>88</v>
      </c>
      <c r="F93" s="40" t="s">
        <v>64</v>
      </c>
      <c r="G93" s="110">
        <f>SUM(G94:G96)</f>
        <v>0</v>
      </c>
      <c r="H93" s="110">
        <f>SUM(H94:H96)</f>
        <v>0</v>
      </c>
      <c r="I93" s="110" t="e">
        <f>SUM(G93-#REF!)</f>
        <v>#REF!</v>
      </c>
    </row>
    <row r="94" spans="1:9" s="30" customFormat="1" hidden="1" x14ac:dyDescent="0.2">
      <c r="A94" s="59" t="s">
        <v>29</v>
      </c>
      <c r="B94" s="41" t="s">
        <v>118</v>
      </c>
      <c r="C94" s="41" t="s">
        <v>118</v>
      </c>
      <c r="D94" s="41" t="s">
        <v>85</v>
      </c>
      <c r="E94" s="41" t="s">
        <v>89</v>
      </c>
      <c r="F94" s="41" t="s">
        <v>40</v>
      </c>
      <c r="G94" s="111">
        <v>0</v>
      </c>
      <c r="H94" s="111">
        <v>0</v>
      </c>
      <c r="I94" s="111" t="e">
        <f>SUM(G94-#REF!)</f>
        <v>#REF!</v>
      </c>
    </row>
    <row r="95" spans="1:9" s="30" customFormat="1" hidden="1" x14ac:dyDescent="0.2">
      <c r="A95" s="59" t="s">
        <v>13</v>
      </c>
      <c r="B95" s="41" t="s">
        <v>118</v>
      </c>
      <c r="C95" s="41" t="s">
        <v>118</v>
      </c>
      <c r="D95" s="41" t="s">
        <v>85</v>
      </c>
      <c r="E95" s="41" t="s">
        <v>89</v>
      </c>
      <c r="F95" s="41" t="s">
        <v>40</v>
      </c>
      <c r="G95" s="111">
        <v>0</v>
      </c>
      <c r="H95" s="111">
        <v>0</v>
      </c>
      <c r="I95" s="111" t="e">
        <f>SUM(G95-#REF!)</f>
        <v>#REF!</v>
      </c>
    </row>
    <row r="96" spans="1:9" s="30" customFormat="1" hidden="1" x14ac:dyDescent="0.2">
      <c r="A96" s="61" t="s">
        <v>23</v>
      </c>
      <c r="B96" s="41" t="s">
        <v>118</v>
      </c>
      <c r="C96" s="41" t="s">
        <v>118</v>
      </c>
      <c r="D96" s="41" t="s">
        <v>85</v>
      </c>
      <c r="E96" s="41" t="s">
        <v>83</v>
      </c>
      <c r="F96" s="41" t="s">
        <v>40</v>
      </c>
      <c r="G96" s="111"/>
      <c r="H96" s="111"/>
      <c r="I96" s="111" t="e">
        <f>SUM(G96-#REF!)</f>
        <v>#REF!</v>
      </c>
    </row>
    <row r="97" spans="1:9" s="30" customFormat="1" ht="29.25" customHeight="1" x14ac:dyDescent="0.2">
      <c r="A97" s="61" t="s">
        <v>182</v>
      </c>
      <c r="B97" s="41" t="s">
        <v>118</v>
      </c>
      <c r="C97" s="41" t="s">
        <v>167</v>
      </c>
      <c r="D97" s="41" t="s">
        <v>163</v>
      </c>
      <c r="E97" s="41" t="s">
        <v>87</v>
      </c>
      <c r="F97" s="41" t="s">
        <v>181</v>
      </c>
      <c r="G97" s="111">
        <v>2.1</v>
      </c>
      <c r="H97" s="111">
        <v>2.1</v>
      </c>
      <c r="I97" s="111">
        <f t="shared" ref="I97:I100" si="24">G97-H97</f>
        <v>0</v>
      </c>
    </row>
    <row r="98" spans="1:9" s="31" customFormat="1" ht="21.75" customHeight="1" x14ac:dyDescent="0.2">
      <c r="A98" s="113" t="s">
        <v>27</v>
      </c>
      <c r="B98" s="40" t="s">
        <v>118</v>
      </c>
      <c r="C98" s="40" t="s">
        <v>167</v>
      </c>
      <c r="D98" s="40" t="s">
        <v>163</v>
      </c>
      <c r="E98" s="40" t="s">
        <v>90</v>
      </c>
      <c r="F98" s="40" t="s">
        <v>64</v>
      </c>
      <c r="G98" s="110">
        <f>G99+G100</f>
        <v>25.5</v>
      </c>
      <c r="H98" s="110">
        <f>H99+H100</f>
        <v>25.5</v>
      </c>
      <c r="I98" s="110">
        <f t="shared" si="24"/>
        <v>0</v>
      </c>
    </row>
    <row r="99" spans="1:9" s="30" customFormat="1" ht="33" customHeight="1" x14ac:dyDescent="0.2">
      <c r="A99" s="61" t="s">
        <v>172</v>
      </c>
      <c r="B99" s="41" t="s">
        <v>118</v>
      </c>
      <c r="C99" s="41" t="s">
        <v>167</v>
      </c>
      <c r="D99" s="41" t="s">
        <v>163</v>
      </c>
      <c r="E99" s="41" t="s">
        <v>91</v>
      </c>
      <c r="F99" s="41" t="s">
        <v>137</v>
      </c>
      <c r="G99" s="111">
        <v>15.9</v>
      </c>
      <c r="H99" s="111">
        <v>15.9</v>
      </c>
      <c r="I99" s="111">
        <f t="shared" si="24"/>
        <v>0</v>
      </c>
    </row>
    <row r="100" spans="1:9" s="30" customFormat="1" ht="30.75" customHeight="1" x14ac:dyDescent="0.2">
      <c r="A100" s="61" t="s">
        <v>182</v>
      </c>
      <c r="B100" s="41" t="s">
        <v>118</v>
      </c>
      <c r="C100" s="41" t="s">
        <v>167</v>
      </c>
      <c r="D100" s="41" t="s">
        <v>163</v>
      </c>
      <c r="E100" s="41" t="s">
        <v>91</v>
      </c>
      <c r="F100" s="41" t="s">
        <v>181</v>
      </c>
      <c r="G100" s="111">
        <v>9.6</v>
      </c>
      <c r="H100" s="111">
        <v>9.6</v>
      </c>
      <c r="I100" s="111">
        <f t="shared" si="24"/>
        <v>0</v>
      </c>
    </row>
    <row r="101" spans="1:9" s="31" customFormat="1" ht="23.25" customHeight="1" x14ac:dyDescent="0.2">
      <c r="A101" s="113" t="s">
        <v>28</v>
      </c>
      <c r="B101" s="40" t="s">
        <v>118</v>
      </c>
      <c r="C101" s="40" t="s">
        <v>167</v>
      </c>
      <c r="D101" s="40" t="s">
        <v>163</v>
      </c>
      <c r="E101" s="40" t="s">
        <v>92</v>
      </c>
      <c r="F101" s="40" t="s">
        <v>64</v>
      </c>
      <c r="G101" s="110">
        <f>G103+G104</f>
        <v>317</v>
      </c>
      <c r="H101" s="110">
        <f>H103+H104</f>
        <v>316.7</v>
      </c>
      <c r="I101" s="110">
        <f t="shared" ref="I101" si="25">G101-H101</f>
        <v>0.30000000000001137</v>
      </c>
    </row>
    <row r="102" spans="1:9" s="60" customFormat="1" hidden="1" x14ac:dyDescent="0.2">
      <c r="A102" s="140" t="s">
        <v>10</v>
      </c>
      <c r="B102" s="41" t="s">
        <v>118</v>
      </c>
      <c r="C102" s="41" t="s">
        <v>118</v>
      </c>
      <c r="D102" s="41" t="s">
        <v>85</v>
      </c>
      <c r="E102" s="41" t="s">
        <v>84</v>
      </c>
      <c r="F102" s="41" t="s">
        <v>40</v>
      </c>
      <c r="G102" s="111"/>
      <c r="H102" s="111"/>
      <c r="I102" s="111" t="e">
        <f>SUM(G102-#REF!)</f>
        <v>#REF!</v>
      </c>
    </row>
    <row r="103" spans="1:9" s="60" customFormat="1" ht="28.5" x14ac:dyDescent="0.2">
      <c r="A103" s="61" t="s">
        <v>172</v>
      </c>
      <c r="B103" s="41" t="s">
        <v>118</v>
      </c>
      <c r="C103" s="41" t="s">
        <v>167</v>
      </c>
      <c r="D103" s="41" t="s">
        <v>163</v>
      </c>
      <c r="E103" s="41" t="s">
        <v>93</v>
      </c>
      <c r="F103" s="41" t="s">
        <v>137</v>
      </c>
      <c r="G103" s="111">
        <v>289.10000000000002</v>
      </c>
      <c r="H103" s="111">
        <v>288.8</v>
      </c>
      <c r="I103" s="111">
        <f t="shared" ref="I103:I104" si="26">G103-H103</f>
        <v>0.30000000000001137</v>
      </c>
    </row>
    <row r="104" spans="1:9" s="60" customFormat="1" ht="32.25" customHeight="1" x14ac:dyDescent="0.2">
      <c r="A104" s="61" t="s">
        <v>182</v>
      </c>
      <c r="B104" s="41" t="s">
        <v>118</v>
      </c>
      <c r="C104" s="41" t="s">
        <v>167</v>
      </c>
      <c r="D104" s="41" t="s">
        <v>163</v>
      </c>
      <c r="E104" s="41" t="s">
        <v>93</v>
      </c>
      <c r="F104" s="41" t="s">
        <v>181</v>
      </c>
      <c r="G104" s="111">
        <v>27.9</v>
      </c>
      <c r="H104" s="111">
        <v>27.9</v>
      </c>
      <c r="I104" s="111">
        <f t="shared" si="26"/>
        <v>0</v>
      </c>
    </row>
    <row r="105" spans="1:9" s="31" customFormat="1" ht="30" x14ac:dyDescent="0.2">
      <c r="A105" s="113" t="s">
        <v>210</v>
      </c>
      <c r="B105" s="40" t="s">
        <v>118</v>
      </c>
      <c r="C105" s="40" t="s">
        <v>167</v>
      </c>
      <c r="D105" s="40" t="s">
        <v>163</v>
      </c>
      <c r="E105" s="40" t="s">
        <v>211</v>
      </c>
      <c r="F105" s="40" t="s">
        <v>64</v>
      </c>
      <c r="G105" s="110">
        <f>SUM(G106)</f>
        <v>271.10000000000002</v>
      </c>
      <c r="H105" s="110">
        <f>SUM(H106)</f>
        <v>271.10000000000002</v>
      </c>
      <c r="I105" s="110">
        <f t="shared" ref="I105:I107" si="27">G105-H105</f>
        <v>0</v>
      </c>
    </row>
    <row r="106" spans="1:9" s="60" customFormat="1" ht="30" customHeight="1" x14ac:dyDescent="0.2">
      <c r="A106" s="61" t="s">
        <v>172</v>
      </c>
      <c r="B106" s="41" t="s">
        <v>118</v>
      </c>
      <c r="C106" s="41" t="s">
        <v>167</v>
      </c>
      <c r="D106" s="41" t="s">
        <v>163</v>
      </c>
      <c r="E106" s="41" t="s">
        <v>211</v>
      </c>
      <c r="F106" s="41" t="s">
        <v>137</v>
      </c>
      <c r="G106" s="111">
        <v>271.10000000000002</v>
      </c>
      <c r="H106" s="111">
        <v>271.10000000000002</v>
      </c>
      <c r="I106" s="110">
        <f t="shared" si="27"/>
        <v>0</v>
      </c>
    </row>
    <row r="107" spans="1:9" s="31" customFormat="1" ht="33.75" customHeight="1" x14ac:dyDescent="0.2">
      <c r="A107" s="137" t="s">
        <v>196</v>
      </c>
      <c r="B107" s="138" t="s">
        <v>118</v>
      </c>
      <c r="C107" s="138" t="s">
        <v>161</v>
      </c>
      <c r="D107" s="138" t="s">
        <v>157</v>
      </c>
      <c r="E107" s="138" t="s">
        <v>65</v>
      </c>
      <c r="F107" s="138" t="s">
        <v>64</v>
      </c>
      <c r="G107" s="134">
        <f>G109</f>
        <v>8</v>
      </c>
      <c r="H107" s="134">
        <f>H109</f>
        <v>8</v>
      </c>
      <c r="I107" s="110">
        <f t="shared" si="27"/>
        <v>0</v>
      </c>
    </row>
    <row r="108" spans="1:9" s="31" customFormat="1" hidden="1" x14ac:dyDescent="0.2">
      <c r="A108" s="59" t="s">
        <v>22</v>
      </c>
      <c r="B108" s="41" t="s">
        <v>118</v>
      </c>
      <c r="C108" s="41" t="s">
        <v>118</v>
      </c>
      <c r="D108" s="41" t="s">
        <v>114</v>
      </c>
      <c r="E108" s="41" t="s">
        <v>115</v>
      </c>
      <c r="F108" s="41" t="s">
        <v>40</v>
      </c>
      <c r="G108" s="110"/>
      <c r="H108" s="110"/>
      <c r="I108" s="111" t="e">
        <f>SUM(G108-#REF!)</f>
        <v>#REF!</v>
      </c>
    </row>
    <row r="109" spans="1:9" s="60" customFormat="1" ht="28.5" x14ac:dyDescent="0.2">
      <c r="A109" s="61" t="s">
        <v>172</v>
      </c>
      <c r="B109" s="41" t="s">
        <v>118</v>
      </c>
      <c r="C109" s="41" t="s">
        <v>161</v>
      </c>
      <c r="D109" s="41" t="s">
        <v>161</v>
      </c>
      <c r="E109" s="41" t="s">
        <v>115</v>
      </c>
      <c r="F109" s="41" t="s">
        <v>137</v>
      </c>
      <c r="G109" s="111">
        <v>8</v>
      </c>
      <c r="H109" s="111">
        <v>8</v>
      </c>
      <c r="I109" s="110">
        <f t="shared" ref="I109:I111" si="28">G109-H109</f>
        <v>0</v>
      </c>
    </row>
    <row r="110" spans="1:9" s="31" customFormat="1" ht="27" customHeight="1" x14ac:dyDescent="0.2">
      <c r="A110" s="141" t="s">
        <v>59</v>
      </c>
      <c r="B110" s="138" t="s">
        <v>118</v>
      </c>
      <c r="C110" s="138" t="s">
        <v>165</v>
      </c>
      <c r="D110" s="138" t="s">
        <v>157</v>
      </c>
      <c r="E110" s="138" t="s">
        <v>65</v>
      </c>
      <c r="F110" s="138" t="s">
        <v>64</v>
      </c>
      <c r="G110" s="134">
        <f>G111</f>
        <v>413.40000000000003</v>
      </c>
      <c r="H110" s="134">
        <f>H111</f>
        <v>413.40000000000003</v>
      </c>
      <c r="I110" s="110">
        <f t="shared" si="28"/>
        <v>0</v>
      </c>
    </row>
    <row r="111" spans="1:9" s="31" customFormat="1" ht="22.5" customHeight="1" x14ac:dyDescent="0.2">
      <c r="A111" s="42" t="s">
        <v>30</v>
      </c>
      <c r="B111" s="40" t="s">
        <v>118</v>
      </c>
      <c r="C111" s="40" t="s">
        <v>165</v>
      </c>
      <c r="D111" s="40" t="s">
        <v>156</v>
      </c>
      <c r="E111" s="40" t="s">
        <v>95</v>
      </c>
      <c r="F111" s="40" t="s">
        <v>64</v>
      </c>
      <c r="G111" s="110">
        <f>SUM(G112:G118)+G130</f>
        <v>413.40000000000003</v>
      </c>
      <c r="H111" s="110">
        <f>H118+H130</f>
        <v>413.40000000000003</v>
      </c>
      <c r="I111" s="110">
        <f t="shared" si="28"/>
        <v>0</v>
      </c>
    </row>
    <row r="112" spans="1:9" s="30" customFormat="1" hidden="1" x14ac:dyDescent="0.2">
      <c r="A112" s="59" t="s">
        <v>5</v>
      </c>
      <c r="B112" s="41" t="s">
        <v>118</v>
      </c>
      <c r="C112" s="41" t="s">
        <v>118</v>
      </c>
      <c r="D112" s="41" t="s">
        <v>94</v>
      </c>
      <c r="E112" s="41" t="s">
        <v>95</v>
      </c>
      <c r="F112" s="41" t="s">
        <v>96</v>
      </c>
      <c r="G112" s="111"/>
      <c r="H112" s="111"/>
      <c r="I112" s="111" t="e">
        <f>SUM(G112-#REF!)</f>
        <v>#REF!</v>
      </c>
    </row>
    <row r="113" spans="1:9" s="30" customFormat="1" hidden="1" x14ac:dyDescent="0.2">
      <c r="A113" s="59" t="s">
        <v>7</v>
      </c>
      <c r="B113" s="41" t="s">
        <v>118</v>
      </c>
      <c r="C113" s="41" t="s">
        <v>118</v>
      </c>
      <c r="D113" s="41" t="s">
        <v>94</v>
      </c>
      <c r="E113" s="41" t="s">
        <v>95</v>
      </c>
      <c r="F113" s="41" t="s">
        <v>96</v>
      </c>
      <c r="G113" s="111"/>
      <c r="H113" s="111"/>
      <c r="I113" s="111" t="e">
        <f>SUM(G113-#REF!)</f>
        <v>#REF!</v>
      </c>
    </row>
    <row r="114" spans="1:9" s="30" customFormat="1" hidden="1" x14ac:dyDescent="0.2">
      <c r="A114" s="59" t="s">
        <v>6</v>
      </c>
      <c r="B114" s="41" t="s">
        <v>118</v>
      </c>
      <c r="C114" s="41" t="s">
        <v>118</v>
      </c>
      <c r="D114" s="41" t="s">
        <v>94</v>
      </c>
      <c r="E114" s="41" t="s">
        <v>95</v>
      </c>
      <c r="F114" s="41" t="s">
        <v>96</v>
      </c>
      <c r="G114" s="111"/>
      <c r="H114" s="111"/>
      <c r="I114" s="111" t="e">
        <f>SUM(G114-#REF!)</f>
        <v>#REF!</v>
      </c>
    </row>
    <row r="115" spans="1:9" s="30" customFormat="1" hidden="1" x14ac:dyDescent="0.2">
      <c r="A115" s="59" t="s">
        <v>8</v>
      </c>
      <c r="B115" s="41" t="s">
        <v>118</v>
      </c>
      <c r="C115" s="41" t="s">
        <v>118</v>
      </c>
      <c r="D115" s="41" t="s">
        <v>94</v>
      </c>
      <c r="E115" s="41" t="s">
        <v>95</v>
      </c>
      <c r="F115" s="41" t="s">
        <v>96</v>
      </c>
      <c r="G115" s="111"/>
      <c r="H115" s="111"/>
      <c r="I115" s="111" t="e">
        <f>SUM(G115-#REF!)</f>
        <v>#REF!</v>
      </c>
    </row>
    <row r="116" spans="1:9" s="30" customFormat="1" hidden="1" x14ac:dyDescent="0.2">
      <c r="A116" s="59" t="s">
        <v>9</v>
      </c>
      <c r="B116" s="41" t="s">
        <v>118</v>
      </c>
      <c r="C116" s="41" t="s">
        <v>118</v>
      </c>
      <c r="D116" s="41" t="s">
        <v>94</v>
      </c>
      <c r="E116" s="41" t="s">
        <v>95</v>
      </c>
      <c r="F116" s="41" t="s">
        <v>96</v>
      </c>
      <c r="G116" s="111"/>
      <c r="H116" s="111"/>
      <c r="I116" s="111" t="e">
        <f>SUM(G116-#REF!)</f>
        <v>#REF!</v>
      </c>
    </row>
    <row r="117" spans="1:9" s="30" customFormat="1" hidden="1" x14ac:dyDescent="0.2">
      <c r="A117" s="59" t="s">
        <v>29</v>
      </c>
      <c r="B117" s="41" t="s">
        <v>118</v>
      </c>
      <c r="C117" s="41" t="s">
        <v>118</v>
      </c>
      <c r="D117" s="41" t="s">
        <v>94</v>
      </c>
      <c r="E117" s="41" t="s">
        <v>95</v>
      </c>
      <c r="F117" s="41" t="s">
        <v>96</v>
      </c>
      <c r="G117" s="111"/>
      <c r="H117" s="111"/>
      <c r="I117" s="111" t="e">
        <f>SUM(G117-#REF!)</f>
        <v>#REF!</v>
      </c>
    </row>
    <row r="118" spans="1:9" s="30" customFormat="1" ht="31.5" customHeight="1" x14ac:dyDescent="0.2">
      <c r="A118" s="61" t="s">
        <v>172</v>
      </c>
      <c r="B118" s="41" t="s">
        <v>118</v>
      </c>
      <c r="C118" s="41" t="s">
        <v>165</v>
      </c>
      <c r="D118" s="41" t="s">
        <v>156</v>
      </c>
      <c r="E118" s="41" t="s">
        <v>95</v>
      </c>
      <c r="F118" s="41" t="s">
        <v>137</v>
      </c>
      <c r="G118" s="111">
        <v>410.6</v>
      </c>
      <c r="H118" s="111">
        <v>410.6</v>
      </c>
      <c r="I118" s="110">
        <f t="shared" ref="I118" si="29">G118-H118</f>
        <v>0</v>
      </c>
    </row>
    <row r="119" spans="1:9" s="31" customFormat="1" ht="2.25" hidden="1" customHeight="1" x14ac:dyDescent="0.2">
      <c r="A119" s="42" t="s">
        <v>110</v>
      </c>
      <c r="B119" s="40" t="s">
        <v>64</v>
      </c>
      <c r="C119" s="40" t="s">
        <v>165</v>
      </c>
      <c r="D119" s="40" t="s">
        <v>94</v>
      </c>
      <c r="E119" s="40" t="s">
        <v>111</v>
      </c>
      <c r="F119" s="40" t="s">
        <v>64</v>
      </c>
      <c r="G119" s="110">
        <f>SUM(G120:G129)</f>
        <v>0</v>
      </c>
      <c r="H119" s="110">
        <f>SUM(H120:H129)</f>
        <v>0</v>
      </c>
      <c r="I119" s="110" t="e">
        <f>SUM(I120:I129)</f>
        <v>#REF!</v>
      </c>
    </row>
    <row r="120" spans="1:9" s="30" customFormat="1" hidden="1" x14ac:dyDescent="0.2">
      <c r="A120" s="59" t="s">
        <v>5</v>
      </c>
      <c r="B120" s="41" t="s">
        <v>118</v>
      </c>
      <c r="C120" s="41" t="s">
        <v>118</v>
      </c>
      <c r="D120" s="41" t="s">
        <v>94</v>
      </c>
      <c r="E120" s="41" t="s">
        <v>111</v>
      </c>
      <c r="F120" s="41" t="s">
        <v>96</v>
      </c>
      <c r="G120" s="111"/>
      <c r="H120" s="111"/>
      <c r="I120" s="111" t="e">
        <f>SUM(G120-#REF!)</f>
        <v>#REF!</v>
      </c>
    </row>
    <row r="121" spans="1:9" s="30" customFormat="1" hidden="1" x14ac:dyDescent="0.2">
      <c r="A121" s="59" t="s">
        <v>7</v>
      </c>
      <c r="B121" s="41" t="s">
        <v>118</v>
      </c>
      <c r="C121" s="41" t="s">
        <v>118</v>
      </c>
      <c r="D121" s="41" t="s">
        <v>94</v>
      </c>
      <c r="E121" s="41" t="s">
        <v>111</v>
      </c>
      <c r="F121" s="41" t="s">
        <v>96</v>
      </c>
      <c r="G121" s="111"/>
      <c r="H121" s="111"/>
      <c r="I121" s="111" t="e">
        <f>SUM(G121-#REF!)</f>
        <v>#REF!</v>
      </c>
    </row>
    <row r="122" spans="1:9" s="30" customFormat="1" hidden="1" x14ac:dyDescent="0.2">
      <c r="A122" s="59" t="s">
        <v>6</v>
      </c>
      <c r="B122" s="41" t="s">
        <v>118</v>
      </c>
      <c r="C122" s="41" t="s">
        <v>118</v>
      </c>
      <c r="D122" s="41" t="s">
        <v>94</v>
      </c>
      <c r="E122" s="41" t="s">
        <v>111</v>
      </c>
      <c r="F122" s="41" t="s">
        <v>96</v>
      </c>
      <c r="G122" s="111"/>
      <c r="H122" s="111"/>
      <c r="I122" s="111" t="e">
        <f>SUM(G122-#REF!)</f>
        <v>#REF!</v>
      </c>
    </row>
    <row r="123" spans="1:9" s="30" customFormat="1" hidden="1" x14ac:dyDescent="0.2">
      <c r="A123" s="59" t="s">
        <v>8</v>
      </c>
      <c r="B123" s="41" t="s">
        <v>118</v>
      </c>
      <c r="C123" s="41" t="s">
        <v>118</v>
      </c>
      <c r="D123" s="41" t="s">
        <v>94</v>
      </c>
      <c r="E123" s="41" t="s">
        <v>111</v>
      </c>
      <c r="F123" s="41" t="s">
        <v>96</v>
      </c>
      <c r="G123" s="111"/>
      <c r="H123" s="111"/>
      <c r="I123" s="111" t="e">
        <f>SUM(G123-#REF!)</f>
        <v>#REF!</v>
      </c>
    </row>
    <row r="124" spans="1:9" s="30" customFormat="1" hidden="1" x14ac:dyDescent="0.2">
      <c r="A124" s="59" t="s">
        <v>9</v>
      </c>
      <c r="B124" s="41" t="s">
        <v>118</v>
      </c>
      <c r="C124" s="41" t="s">
        <v>118</v>
      </c>
      <c r="D124" s="41" t="s">
        <v>94</v>
      </c>
      <c r="E124" s="41" t="s">
        <v>111</v>
      </c>
      <c r="F124" s="41" t="s">
        <v>96</v>
      </c>
      <c r="G124" s="111"/>
      <c r="H124" s="111"/>
      <c r="I124" s="111" t="e">
        <f>SUM(G124-#REF!)</f>
        <v>#REF!</v>
      </c>
    </row>
    <row r="125" spans="1:9" s="30" customFormat="1" hidden="1" x14ac:dyDescent="0.2">
      <c r="A125" s="59" t="s">
        <v>29</v>
      </c>
      <c r="B125" s="41" t="s">
        <v>118</v>
      </c>
      <c r="C125" s="41" t="s">
        <v>118</v>
      </c>
      <c r="D125" s="41" t="s">
        <v>94</v>
      </c>
      <c r="E125" s="41" t="s">
        <v>111</v>
      </c>
      <c r="F125" s="41" t="s">
        <v>96</v>
      </c>
      <c r="G125" s="111"/>
      <c r="H125" s="111"/>
      <c r="I125" s="111" t="e">
        <f>SUM(G125-#REF!)</f>
        <v>#REF!</v>
      </c>
    </row>
    <row r="126" spans="1:9" s="30" customFormat="1" ht="15.75" hidden="1" customHeight="1" x14ac:dyDescent="0.2">
      <c r="A126" s="59" t="s">
        <v>22</v>
      </c>
      <c r="B126" s="41" t="s">
        <v>118</v>
      </c>
      <c r="C126" s="41" t="s">
        <v>118</v>
      </c>
      <c r="D126" s="41" t="s">
        <v>94</v>
      </c>
      <c r="E126" s="41" t="s">
        <v>111</v>
      </c>
      <c r="F126" s="41" t="s">
        <v>96</v>
      </c>
      <c r="G126" s="111"/>
      <c r="H126" s="111"/>
      <c r="I126" s="111" t="e">
        <f>SUM(G126-#REF!)</f>
        <v>#REF!</v>
      </c>
    </row>
    <row r="127" spans="1:9" s="30" customFormat="1" ht="15.75" hidden="1" customHeight="1" x14ac:dyDescent="0.2">
      <c r="A127" s="59" t="s">
        <v>11</v>
      </c>
      <c r="B127" s="41" t="s">
        <v>118</v>
      </c>
      <c r="C127" s="41" t="s">
        <v>118</v>
      </c>
      <c r="D127" s="41" t="s">
        <v>94</v>
      </c>
      <c r="E127" s="41" t="s">
        <v>111</v>
      </c>
      <c r="F127" s="41" t="s">
        <v>96</v>
      </c>
      <c r="G127" s="111"/>
      <c r="H127" s="111"/>
      <c r="I127" s="111" t="e">
        <f>SUM(G127-#REF!)</f>
        <v>#REF!</v>
      </c>
    </row>
    <row r="128" spans="1:9" s="30" customFormat="1" ht="15.75" hidden="1" customHeight="1" x14ac:dyDescent="0.2">
      <c r="A128" s="59" t="s">
        <v>12</v>
      </c>
      <c r="B128" s="41" t="s">
        <v>118</v>
      </c>
      <c r="C128" s="41" t="s">
        <v>118</v>
      </c>
      <c r="D128" s="41" t="s">
        <v>94</v>
      </c>
      <c r="E128" s="41" t="s">
        <v>111</v>
      </c>
      <c r="F128" s="41" t="s">
        <v>96</v>
      </c>
      <c r="G128" s="111"/>
      <c r="H128" s="111"/>
      <c r="I128" s="111" t="e">
        <f>SUM(G128-#REF!)</f>
        <v>#REF!</v>
      </c>
    </row>
    <row r="129" spans="1:9" s="30" customFormat="1" ht="15.75" hidden="1" customHeight="1" x14ac:dyDescent="0.2">
      <c r="A129" s="59" t="s">
        <v>13</v>
      </c>
      <c r="B129" s="41" t="s">
        <v>118</v>
      </c>
      <c r="C129" s="41" t="s">
        <v>118</v>
      </c>
      <c r="D129" s="41" t="s">
        <v>94</v>
      </c>
      <c r="E129" s="41" t="s">
        <v>111</v>
      </c>
      <c r="F129" s="41" t="s">
        <v>96</v>
      </c>
      <c r="G129" s="111"/>
      <c r="H129" s="111"/>
      <c r="I129" s="111" t="e">
        <f>SUM(G129-#REF!)</f>
        <v>#REF!</v>
      </c>
    </row>
    <row r="130" spans="1:9" s="30" customFormat="1" ht="30" customHeight="1" x14ac:dyDescent="0.2">
      <c r="A130" s="61" t="s">
        <v>182</v>
      </c>
      <c r="B130" s="41" t="s">
        <v>118</v>
      </c>
      <c r="C130" s="41" t="s">
        <v>165</v>
      </c>
      <c r="D130" s="41" t="s">
        <v>156</v>
      </c>
      <c r="E130" s="41" t="s">
        <v>95</v>
      </c>
      <c r="F130" s="41" t="s">
        <v>181</v>
      </c>
      <c r="G130" s="111">
        <v>2.8</v>
      </c>
      <c r="H130" s="111">
        <v>2.8</v>
      </c>
      <c r="I130" s="110">
        <f t="shared" ref="I130" si="30">G130-H130</f>
        <v>0</v>
      </c>
    </row>
    <row r="131" spans="1:9" s="31" customFormat="1" ht="19.5" customHeight="1" x14ac:dyDescent="0.2">
      <c r="A131" s="42" t="s">
        <v>31</v>
      </c>
      <c r="B131" s="40" t="s">
        <v>118</v>
      </c>
      <c r="C131" s="40" t="s">
        <v>50</v>
      </c>
      <c r="D131" s="40" t="s">
        <v>157</v>
      </c>
      <c r="E131" s="40" t="s">
        <v>65</v>
      </c>
      <c r="F131" s="40" t="s">
        <v>64</v>
      </c>
      <c r="G131" s="110">
        <f>G132+G136</f>
        <v>34683.9</v>
      </c>
      <c r="H131" s="110">
        <f>H132+H136</f>
        <v>34463.9</v>
      </c>
      <c r="I131" s="110">
        <f t="shared" ref="I131:I133" si="31">G131-H131</f>
        <v>220</v>
      </c>
    </row>
    <row r="132" spans="1:9" s="28" customFormat="1" ht="19.5" customHeight="1" x14ac:dyDescent="0.2">
      <c r="A132" s="42" t="s">
        <v>32</v>
      </c>
      <c r="B132" s="40" t="s">
        <v>118</v>
      </c>
      <c r="C132" s="40" t="s">
        <v>50</v>
      </c>
      <c r="D132" s="40" t="s">
        <v>156</v>
      </c>
      <c r="E132" s="40" t="s">
        <v>65</v>
      </c>
      <c r="F132" s="40" t="s">
        <v>64</v>
      </c>
      <c r="G132" s="110">
        <f>SUM(G133)</f>
        <v>417.4</v>
      </c>
      <c r="H132" s="110">
        <f>SUM(H133)</f>
        <v>417.4</v>
      </c>
      <c r="I132" s="110">
        <f t="shared" si="31"/>
        <v>0</v>
      </c>
    </row>
    <row r="133" spans="1:9" s="30" customFormat="1" ht="21" customHeight="1" x14ac:dyDescent="0.2">
      <c r="A133" s="59" t="s">
        <v>33</v>
      </c>
      <c r="B133" s="41" t="s">
        <v>118</v>
      </c>
      <c r="C133" s="41" t="s">
        <v>50</v>
      </c>
      <c r="D133" s="41" t="s">
        <v>156</v>
      </c>
      <c r="E133" s="41" t="s">
        <v>97</v>
      </c>
      <c r="F133" s="41" t="s">
        <v>141</v>
      </c>
      <c r="G133" s="111">
        <v>417.4</v>
      </c>
      <c r="H133" s="111">
        <v>417.4</v>
      </c>
      <c r="I133" s="110">
        <f t="shared" si="31"/>
        <v>0</v>
      </c>
    </row>
    <row r="134" spans="1:9" s="31" customFormat="1" ht="15.75" hidden="1" x14ac:dyDescent="0.2">
      <c r="A134" s="98" t="s">
        <v>34</v>
      </c>
      <c r="B134" s="99" t="s">
        <v>64</v>
      </c>
      <c r="C134" s="99" t="s">
        <v>64</v>
      </c>
      <c r="D134" s="99" t="s">
        <v>99</v>
      </c>
      <c r="E134" s="99" t="s">
        <v>65</v>
      </c>
      <c r="F134" s="99" t="s">
        <v>64</v>
      </c>
      <c r="G134" s="110">
        <f>SUM(G135)</f>
        <v>0</v>
      </c>
      <c r="H134" s="110">
        <f>SUM(H135)</f>
        <v>0</v>
      </c>
      <c r="I134" s="110" t="e">
        <f>SUM(G134-#REF!)</f>
        <v>#REF!</v>
      </c>
    </row>
    <row r="135" spans="1:9" s="30" customFormat="1" hidden="1" x14ac:dyDescent="0.2">
      <c r="A135" s="59" t="s">
        <v>22</v>
      </c>
      <c r="B135" s="41" t="s">
        <v>118</v>
      </c>
      <c r="C135" s="41" t="s">
        <v>118</v>
      </c>
      <c r="D135" s="41" t="s">
        <v>99</v>
      </c>
      <c r="E135" s="41" t="s">
        <v>100</v>
      </c>
      <c r="F135" s="41" t="s">
        <v>98</v>
      </c>
      <c r="G135" s="111">
        <v>0</v>
      </c>
      <c r="H135" s="111">
        <v>0</v>
      </c>
      <c r="I135" s="111" t="e">
        <f>SUM(G135-#REF!)</f>
        <v>#REF!</v>
      </c>
    </row>
    <row r="136" spans="1:9" s="30" customFormat="1" ht="22.5" customHeight="1" x14ac:dyDescent="0.2">
      <c r="A136" s="42" t="s">
        <v>34</v>
      </c>
      <c r="B136" s="40" t="s">
        <v>118</v>
      </c>
      <c r="C136" s="40" t="s">
        <v>50</v>
      </c>
      <c r="D136" s="40" t="s">
        <v>163</v>
      </c>
      <c r="E136" s="40" t="s">
        <v>65</v>
      </c>
      <c r="F136" s="40" t="s">
        <v>64</v>
      </c>
      <c r="G136" s="110">
        <f>G137+G139+G141+G143+G145</f>
        <v>34266.5</v>
      </c>
      <c r="H136" s="110">
        <f>H137+H139+H141+H143+H145</f>
        <v>34046.5</v>
      </c>
      <c r="I136" s="110">
        <f t="shared" ref="I136:I149" si="32">G136-H136</f>
        <v>220</v>
      </c>
    </row>
    <row r="137" spans="1:9" s="30" customFormat="1" ht="54" customHeight="1" x14ac:dyDescent="0.2">
      <c r="A137" s="113" t="s">
        <v>217</v>
      </c>
      <c r="B137" s="40" t="s">
        <v>118</v>
      </c>
      <c r="C137" s="40" t="s">
        <v>50</v>
      </c>
      <c r="D137" s="40" t="s">
        <v>163</v>
      </c>
      <c r="E137" s="40" t="s">
        <v>218</v>
      </c>
      <c r="F137" s="40" t="s">
        <v>64</v>
      </c>
      <c r="G137" s="110">
        <f>G138</f>
        <v>3.2</v>
      </c>
      <c r="H137" s="110">
        <f>H138</f>
        <v>3.2</v>
      </c>
      <c r="I137" s="110">
        <f>I138</f>
        <v>0</v>
      </c>
    </row>
    <row r="138" spans="1:9" s="30" customFormat="1" ht="51" customHeight="1" x14ac:dyDescent="0.2">
      <c r="A138" s="61" t="s">
        <v>219</v>
      </c>
      <c r="B138" s="41" t="s">
        <v>118</v>
      </c>
      <c r="C138" s="41" t="s">
        <v>50</v>
      </c>
      <c r="D138" s="41" t="s">
        <v>163</v>
      </c>
      <c r="E138" s="41" t="s">
        <v>218</v>
      </c>
      <c r="F138" s="41" t="s">
        <v>220</v>
      </c>
      <c r="G138" s="111">
        <v>3.2</v>
      </c>
      <c r="H138" s="111">
        <v>3.2</v>
      </c>
      <c r="I138" s="110">
        <f t="shared" ref="I138" si="33">G138-H138</f>
        <v>0</v>
      </c>
    </row>
    <row r="139" spans="1:9" s="30" customFormat="1" ht="51" customHeight="1" x14ac:dyDescent="0.2">
      <c r="A139" s="113" t="s">
        <v>221</v>
      </c>
      <c r="B139" s="40" t="s">
        <v>118</v>
      </c>
      <c r="C139" s="40" t="s">
        <v>50</v>
      </c>
      <c r="D139" s="40" t="s">
        <v>163</v>
      </c>
      <c r="E139" s="40" t="s">
        <v>222</v>
      </c>
      <c r="F139" s="40" t="s">
        <v>64</v>
      </c>
      <c r="G139" s="110">
        <f>G140</f>
        <v>200</v>
      </c>
      <c r="H139" s="110">
        <f>H140</f>
        <v>200</v>
      </c>
      <c r="I139" s="110">
        <f>I140</f>
        <v>0</v>
      </c>
    </row>
    <row r="140" spans="1:9" s="30" customFormat="1" ht="51" customHeight="1" x14ac:dyDescent="0.2">
      <c r="A140" s="61" t="s">
        <v>219</v>
      </c>
      <c r="B140" s="41" t="s">
        <v>118</v>
      </c>
      <c r="C140" s="41" t="s">
        <v>50</v>
      </c>
      <c r="D140" s="41" t="s">
        <v>163</v>
      </c>
      <c r="E140" s="41" t="s">
        <v>222</v>
      </c>
      <c r="F140" s="41" t="s">
        <v>220</v>
      </c>
      <c r="G140" s="111">
        <v>200</v>
      </c>
      <c r="H140" s="111">
        <v>200</v>
      </c>
      <c r="I140" s="110">
        <f t="shared" ref="I140" si="34">G140-H140</f>
        <v>0</v>
      </c>
    </row>
    <row r="141" spans="1:9" s="30" customFormat="1" ht="33.75" customHeight="1" x14ac:dyDescent="0.2">
      <c r="A141" s="113" t="s">
        <v>216</v>
      </c>
      <c r="B141" s="40" t="s">
        <v>118</v>
      </c>
      <c r="C141" s="40" t="s">
        <v>50</v>
      </c>
      <c r="D141" s="40" t="s">
        <v>163</v>
      </c>
      <c r="E141" s="40" t="s">
        <v>144</v>
      </c>
      <c r="F141" s="40" t="s">
        <v>64</v>
      </c>
      <c r="G141" s="110">
        <f>G142</f>
        <v>43.3</v>
      </c>
      <c r="H141" s="110">
        <f>H142</f>
        <v>43.3</v>
      </c>
      <c r="I141" s="110">
        <f>I142</f>
        <v>0</v>
      </c>
    </row>
    <row r="142" spans="1:9" s="30" customFormat="1" ht="27" customHeight="1" x14ac:dyDescent="0.2">
      <c r="A142" s="61" t="s">
        <v>180</v>
      </c>
      <c r="B142" s="41" t="s">
        <v>118</v>
      </c>
      <c r="C142" s="41" t="s">
        <v>50</v>
      </c>
      <c r="D142" s="41" t="s">
        <v>163</v>
      </c>
      <c r="E142" s="41" t="s">
        <v>144</v>
      </c>
      <c r="F142" s="41" t="s">
        <v>141</v>
      </c>
      <c r="G142" s="111">
        <v>43.3</v>
      </c>
      <c r="H142" s="111">
        <v>43.3</v>
      </c>
      <c r="I142" s="110">
        <f t="shared" si="32"/>
        <v>0</v>
      </c>
    </row>
    <row r="143" spans="1:9" s="30" customFormat="1" ht="64.5" customHeight="1" x14ac:dyDescent="0.2">
      <c r="A143" s="113" t="s">
        <v>223</v>
      </c>
      <c r="B143" s="40" t="s">
        <v>118</v>
      </c>
      <c r="C143" s="40" t="s">
        <v>50</v>
      </c>
      <c r="D143" s="40" t="s">
        <v>163</v>
      </c>
      <c r="E143" s="40" t="s">
        <v>224</v>
      </c>
      <c r="F143" s="40" t="s">
        <v>64</v>
      </c>
      <c r="G143" s="110">
        <f>SUM(G144)</f>
        <v>34000</v>
      </c>
      <c r="H143" s="110">
        <f>SUM(H144)</f>
        <v>33780</v>
      </c>
      <c r="I143" s="110">
        <f t="shared" ref="I143:I144" si="35">G143-H143</f>
        <v>220</v>
      </c>
    </row>
    <row r="144" spans="1:9" s="30" customFormat="1" ht="52.5" customHeight="1" x14ac:dyDescent="0.2">
      <c r="A144" s="61" t="s">
        <v>219</v>
      </c>
      <c r="B144" s="41" t="s">
        <v>118</v>
      </c>
      <c r="C144" s="41" t="s">
        <v>50</v>
      </c>
      <c r="D144" s="41" t="s">
        <v>163</v>
      </c>
      <c r="E144" s="41" t="s">
        <v>224</v>
      </c>
      <c r="F144" s="41" t="s">
        <v>141</v>
      </c>
      <c r="G144" s="111">
        <v>34000</v>
      </c>
      <c r="H144" s="111">
        <v>33780</v>
      </c>
      <c r="I144" s="110">
        <f t="shared" si="35"/>
        <v>220</v>
      </c>
    </row>
    <row r="145" spans="1:9" s="30" customFormat="1" ht="75" x14ac:dyDescent="0.2">
      <c r="A145" s="113" t="s">
        <v>225</v>
      </c>
      <c r="B145" s="40" t="s">
        <v>118</v>
      </c>
      <c r="C145" s="40" t="s">
        <v>50</v>
      </c>
      <c r="D145" s="40" t="s">
        <v>163</v>
      </c>
      <c r="E145" s="40" t="s">
        <v>226</v>
      </c>
      <c r="F145" s="40" t="s">
        <v>64</v>
      </c>
      <c r="G145" s="110">
        <f>SUM(G146)</f>
        <v>20</v>
      </c>
      <c r="H145" s="110">
        <f>SUM(H146)</f>
        <v>20</v>
      </c>
      <c r="I145" s="110">
        <f t="shared" ref="I145:I146" si="36">G145-H145</f>
        <v>0</v>
      </c>
    </row>
    <row r="146" spans="1:9" s="30" customFormat="1" ht="27" customHeight="1" x14ac:dyDescent="0.2">
      <c r="A146" s="61" t="s">
        <v>219</v>
      </c>
      <c r="B146" s="41" t="s">
        <v>118</v>
      </c>
      <c r="C146" s="41" t="s">
        <v>50</v>
      </c>
      <c r="D146" s="41" t="s">
        <v>163</v>
      </c>
      <c r="E146" s="41" t="s">
        <v>226</v>
      </c>
      <c r="F146" s="41" t="s">
        <v>141</v>
      </c>
      <c r="G146" s="111">
        <v>20</v>
      </c>
      <c r="H146" s="111">
        <v>20</v>
      </c>
      <c r="I146" s="110">
        <f t="shared" si="36"/>
        <v>0</v>
      </c>
    </row>
    <row r="147" spans="1:9" s="31" customFormat="1" ht="23.25" customHeight="1" x14ac:dyDescent="0.2">
      <c r="A147" s="42" t="s">
        <v>112</v>
      </c>
      <c r="B147" s="40" t="s">
        <v>118</v>
      </c>
      <c r="C147" s="40" t="s">
        <v>160</v>
      </c>
      <c r="D147" s="40" t="s">
        <v>157</v>
      </c>
      <c r="E147" s="40" t="s">
        <v>65</v>
      </c>
      <c r="F147" s="40" t="s">
        <v>64</v>
      </c>
      <c r="G147" s="110">
        <f>SUM(G148)</f>
        <v>16.100000000000001</v>
      </c>
      <c r="H147" s="110">
        <f>SUM(H148)</f>
        <v>16.100000000000001</v>
      </c>
      <c r="I147" s="110">
        <f t="shared" si="32"/>
        <v>0</v>
      </c>
    </row>
    <row r="148" spans="1:9" s="28" customFormat="1" ht="21.75" customHeight="1" x14ac:dyDescent="0.2">
      <c r="A148" s="42" t="s">
        <v>129</v>
      </c>
      <c r="B148" s="40" t="s">
        <v>118</v>
      </c>
      <c r="C148" s="40" t="s">
        <v>160</v>
      </c>
      <c r="D148" s="40" t="s">
        <v>156</v>
      </c>
      <c r="E148" s="40" t="s">
        <v>113</v>
      </c>
      <c r="F148" s="40" t="s">
        <v>137</v>
      </c>
      <c r="G148" s="110">
        <f>G149</f>
        <v>16.100000000000001</v>
      </c>
      <c r="H148" s="110">
        <f>H149</f>
        <v>16.100000000000001</v>
      </c>
      <c r="I148" s="110">
        <f t="shared" si="32"/>
        <v>0</v>
      </c>
    </row>
    <row r="149" spans="1:9" s="30" customFormat="1" ht="34.5" customHeight="1" x14ac:dyDescent="0.2">
      <c r="A149" s="113" t="s">
        <v>172</v>
      </c>
      <c r="B149" s="41" t="s">
        <v>118</v>
      </c>
      <c r="C149" s="41" t="s">
        <v>160</v>
      </c>
      <c r="D149" s="41" t="s">
        <v>156</v>
      </c>
      <c r="E149" s="41" t="s">
        <v>113</v>
      </c>
      <c r="F149" s="41" t="s">
        <v>137</v>
      </c>
      <c r="G149" s="111">
        <v>16.100000000000001</v>
      </c>
      <c r="H149" s="111">
        <v>16.100000000000001</v>
      </c>
      <c r="I149" s="110">
        <f t="shared" si="32"/>
        <v>0</v>
      </c>
    </row>
    <row r="150" spans="1:9" s="31" customFormat="1" x14ac:dyDescent="0.2">
      <c r="A150" s="100"/>
      <c r="B150" s="101"/>
      <c r="C150" s="101"/>
      <c r="D150" s="101"/>
      <c r="E150" s="101"/>
      <c r="F150" s="101"/>
      <c r="G150" s="102"/>
      <c r="H150" s="102"/>
      <c r="I150" s="102"/>
    </row>
    <row r="151" spans="1:9" x14ac:dyDescent="0.2">
      <c r="A151" s="103"/>
      <c r="B151" s="104"/>
      <c r="C151" s="104"/>
      <c r="D151" s="104"/>
      <c r="E151" s="104"/>
      <c r="F151" s="104"/>
      <c r="G151" s="105"/>
      <c r="H151" s="105"/>
      <c r="I151" s="105"/>
    </row>
    <row r="153" spans="1:9" x14ac:dyDescent="0.2">
      <c r="A153" s="1"/>
    </row>
    <row r="155" spans="1:9" ht="18" x14ac:dyDescent="0.2">
      <c r="A155" s="2"/>
    </row>
  </sheetData>
  <mergeCells count="9">
    <mergeCell ref="A6:H6"/>
    <mergeCell ref="A7:G7"/>
    <mergeCell ref="A8:H8"/>
    <mergeCell ref="A9:H9"/>
    <mergeCell ref="G1:I1"/>
    <mergeCell ref="G2:I2"/>
    <mergeCell ref="G3:I3"/>
    <mergeCell ref="G4:I4"/>
    <mergeCell ref="A1:F1"/>
  </mergeCells>
  <phoneticPr fontId="3" type="noConversion"/>
  <pageMargins left="0" right="0" top="0.78740157480314965" bottom="0" header="0" footer="0"/>
  <pageSetup paperSize="9" scale="75" orientation="portrait" verticalDpi="300" r:id="rId1"/>
  <headerFooter alignWithMargins="0"/>
  <rowBreaks count="1" manualBreakCount="1">
    <brk id="3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zoomScale="80" zoomScaleNormal="80" zoomScaleSheetLayoutView="80" workbookViewId="0">
      <selection sqref="A1:C1"/>
    </sheetView>
  </sheetViews>
  <sheetFormatPr defaultRowHeight="12.75" x14ac:dyDescent="0.2"/>
  <cols>
    <col min="1" max="1" width="73.28515625" style="8" customWidth="1"/>
    <col min="2" max="2" width="5.140625" style="8" customWidth="1"/>
    <col min="3" max="3" width="36.28515625" style="9" customWidth="1"/>
    <col min="4" max="4" width="17.140625" style="20" customWidth="1"/>
    <col min="5" max="5" width="15" style="20" customWidth="1"/>
    <col min="6" max="6" width="9.140625" style="20"/>
    <col min="7" max="7" width="10.140625" style="20" customWidth="1"/>
    <col min="8" max="8" width="14.7109375" style="20" customWidth="1"/>
    <col min="9" max="9" width="18.42578125" style="20" customWidth="1"/>
    <col min="10" max="16384" width="9.140625" style="8"/>
  </cols>
  <sheetData>
    <row r="1" spans="1:9" s="31" customFormat="1" ht="12.75" customHeight="1" x14ac:dyDescent="0.2">
      <c r="A1" s="124" t="s">
        <v>123</v>
      </c>
      <c r="B1" s="124"/>
      <c r="C1" s="124"/>
      <c r="D1" s="43"/>
      <c r="E1" s="43"/>
      <c r="F1" s="43"/>
      <c r="G1" s="43"/>
      <c r="H1" s="44"/>
      <c r="I1" s="45"/>
    </row>
    <row r="2" spans="1:9" s="10" customFormat="1" ht="20.25" customHeight="1" x14ac:dyDescent="0.2">
      <c r="A2" s="46"/>
      <c r="B2" s="47"/>
      <c r="C2" s="48"/>
      <c r="D2" s="49"/>
      <c r="E2" s="49"/>
      <c r="F2" s="49"/>
      <c r="G2" s="49"/>
      <c r="H2" s="49"/>
      <c r="I2" s="49"/>
    </row>
    <row r="3" spans="1:9" s="65" customFormat="1" ht="51.75" customHeight="1" x14ac:dyDescent="0.2">
      <c r="A3" s="128" t="s">
        <v>43</v>
      </c>
      <c r="B3" s="126" t="s">
        <v>0</v>
      </c>
      <c r="C3" s="122" t="s">
        <v>63</v>
      </c>
      <c r="D3" s="119" t="s">
        <v>122</v>
      </c>
      <c r="E3" s="121" t="s">
        <v>2</v>
      </c>
      <c r="F3" s="121"/>
      <c r="G3" s="121"/>
      <c r="H3" s="121"/>
      <c r="I3" s="130" t="s">
        <v>3</v>
      </c>
    </row>
    <row r="4" spans="1:9" s="68" customFormat="1" ht="72" customHeight="1" x14ac:dyDescent="0.2">
      <c r="A4" s="129"/>
      <c r="B4" s="127"/>
      <c r="C4" s="123"/>
      <c r="D4" s="120"/>
      <c r="E4" s="69" t="s">
        <v>62</v>
      </c>
      <c r="F4" s="64" t="s">
        <v>1</v>
      </c>
      <c r="G4" s="66" t="s">
        <v>4</v>
      </c>
      <c r="H4" s="67" t="s">
        <v>42</v>
      </c>
      <c r="I4" s="131"/>
    </row>
    <row r="5" spans="1:9" s="27" customFormat="1" x14ac:dyDescent="0.2">
      <c r="A5" s="16">
        <v>1</v>
      </c>
      <c r="B5" s="17">
        <v>2</v>
      </c>
      <c r="C5" s="17">
        <v>3</v>
      </c>
      <c r="D5" s="23" t="s">
        <v>44</v>
      </c>
      <c r="E5" s="23" t="s">
        <v>46</v>
      </c>
      <c r="F5" s="23" t="s">
        <v>47</v>
      </c>
      <c r="G5" s="23" t="s">
        <v>48</v>
      </c>
      <c r="H5" s="23" t="s">
        <v>49</v>
      </c>
      <c r="I5" s="24" t="s">
        <v>50</v>
      </c>
    </row>
    <row r="6" spans="1:9" s="31" customFormat="1" ht="15" x14ac:dyDescent="0.2">
      <c r="A6" s="62" t="s">
        <v>35</v>
      </c>
      <c r="B6" s="50" t="s">
        <v>40</v>
      </c>
      <c r="C6" s="51"/>
      <c r="D6" s="52">
        <f>SUM(D11)</f>
        <v>0</v>
      </c>
      <c r="E6" s="52">
        <f>SUM(E11)</f>
        <v>-3461849.84</v>
      </c>
      <c r="F6" s="52">
        <f>SUM(F11)</f>
        <v>0</v>
      </c>
      <c r="G6" s="52">
        <f>SUM(G11)</f>
        <v>0</v>
      </c>
      <c r="H6" s="35">
        <f t="shared" ref="H6:H14" si="0">SUM(E6:G6)</f>
        <v>-3461849.84</v>
      </c>
      <c r="I6" s="35">
        <f t="shared" ref="I6:I11" si="1">SUM(D6-H6)</f>
        <v>3461849.84</v>
      </c>
    </row>
    <row r="7" spans="1:9" s="31" customFormat="1" ht="15" x14ac:dyDescent="0.2">
      <c r="A7" s="53" t="s">
        <v>51</v>
      </c>
      <c r="B7" s="54"/>
      <c r="C7" s="54"/>
      <c r="D7" s="55"/>
      <c r="E7" s="55"/>
      <c r="F7" s="55"/>
      <c r="G7" s="55"/>
      <c r="H7" s="32">
        <f t="shared" si="0"/>
        <v>0</v>
      </c>
      <c r="I7" s="32">
        <f t="shared" si="1"/>
        <v>0</v>
      </c>
    </row>
    <row r="8" spans="1:9" s="31" customFormat="1" ht="15" x14ac:dyDescent="0.2">
      <c r="A8" s="56" t="s">
        <v>38</v>
      </c>
      <c r="B8" s="54" t="s">
        <v>52</v>
      </c>
      <c r="C8" s="57"/>
      <c r="D8" s="55"/>
      <c r="E8" s="55"/>
      <c r="F8" s="55"/>
      <c r="G8" s="55"/>
      <c r="H8" s="32">
        <f t="shared" si="0"/>
        <v>0</v>
      </c>
      <c r="I8" s="32">
        <f t="shared" si="1"/>
        <v>0</v>
      </c>
    </row>
    <row r="9" spans="1:9" s="31" customFormat="1" ht="15" x14ac:dyDescent="0.2">
      <c r="A9" s="58"/>
      <c r="B9" s="54"/>
      <c r="C9" s="57"/>
      <c r="D9" s="55"/>
      <c r="E9" s="55"/>
      <c r="F9" s="55"/>
      <c r="G9" s="55"/>
      <c r="H9" s="32">
        <f t="shared" si="0"/>
        <v>0</v>
      </c>
      <c r="I9" s="32">
        <f t="shared" si="1"/>
        <v>0</v>
      </c>
    </row>
    <row r="10" spans="1:9" s="31" customFormat="1" ht="15" x14ac:dyDescent="0.2">
      <c r="A10" s="53" t="s">
        <v>53</v>
      </c>
      <c r="B10" s="54" t="s">
        <v>54</v>
      </c>
      <c r="C10" s="57"/>
      <c r="D10" s="55"/>
      <c r="E10" s="55"/>
      <c r="F10" s="55"/>
      <c r="G10" s="55"/>
      <c r="H10" s="32">
        <f t="shared" si="0"/>
        <v>0</v>
      </c>
      <c r="I10" s="32">
        <f t="shared" si="1"/>
        <v>0</v>
      </c>
    </row>
    <row r="11" spans="1:9" s="31" customFormat="1" ht="15" x14ac:dyDescent="0.2">
      <c r="A11" s="63" t="s">
        <v>36</v>
      </c>
      <c r="B11" s="25">
        <v>700</v>
      </c>
      <c r="C11" s="26" t="s">
        <v>60</v>
      </c>
      <c r="D11" s="29">
        <f>SUM(D12-D13)</f>
        <v>0</v>
      </c>
      <c r="E11" s="29">
        <f>SUM(E12-E13)</f>
        <v>-3461849.84</v>
      </c>
      <c r="F11" s="29">
        <f>SUM(F12-F13)</f>
        <v>0</v>
      </c>
      <c r="G11" s="29">
        <f>SUM(G12-G13)</f>
        <v>0</v>
      </c>
      <c r="H11" s="29">
        <f t="shared" si="0"/>
        <v>-3461849.84</v>
      </c>
      <c r="I11" s="29">
        <f t="shared" si="1"/>
        <v>3461849.84</v>
      </c>
    </row>
    <row r="12" spans="1:9" s="31" customFormat="1" ht="15" x14ac:dyDescent="0.2">
      <c r="A12" s="3" t="s">
        <v>37</v>
      </c>
      <c r="B12" s="4"/>
      <c r="C12" s="6"/>
      <c r="D12" s="33"/>
      <c r="E12" s="33">
        <v>1336979.96</v>
      </c>
      <c r="F12" s="33"/>
      <c r="G12" s="33"/>
      <c r="H12" s="32">
        <f t="shared" si="0"/>
        <v>1336979.96</v>
      </c>
      <c r="I12" s="32"/>
    </row>
    <row r="13" spans="1:9" s="31" customFormat="1" ht="15" x14ac:dyDescent="0.2">
      <c r="A13" s="3" t="s">
        <v>55</v>
      </c>
      <c r="B13" s="4"/>
      <c r="C13" s="6"/>
      <c r="D13" s="33"/>
      <c r="E13" s="33">
        <v>4798829.8</v>
      </c>
      <c r="F13" s="33"/>
      <c r="G13" s="33"/>
      <c r="H13" s="32">
        <f t="shared" si="0"/>
        <v>4798829.8</v>
      </c>
      <c r="I13" s="32"/>
    </row>
    <row r="14" spans="1:9" s="31" customFormat="1" ht="15" x14ac:dyDescent="0.2">
      <c r="A14" s="3" t="s">
        <v>56</v>
      </c>
      <c r="B14" s="5"/>
      <c r="C14" s="7"/>
      <c r="D14" s="33"/>
      <c r="E14" s="33">
        <v>21428.04</v>
      </c>
      <c r="F14" s="33"/>
      <c r="G14" s="33"/>
      <c r="H14" s="32">
        <f t="shared" si="0"/>
        <v>21428.04</v>
      </c>
      <c r="I14" s="32"/>
    </row>
    <row r="15" spans="1:9" x14ac:dyDescent="0.2">
      <c r="A15" s="18"/>
      <c r="B15" s="18"/>
      <c r="C15" s="19"/>
      <c r="D15" s="21"/>
      <c r="E15" s="21"/>
      <c r="F15" s="21"/>
      <c r="G15" s="21"/>
      <c r="H15" s="21"/>
      <c r="I15" s="21"/>
    </row>
    <row r="16" spans="1:9" x14ac:dyDescent="0.2">
      <c r="A16" s="18"/>
      <c r="B16" s="18"/>
      <c r="C16" s="19"/>
      <c r="D16" s="21"/>
      <c r="E16" s="21"/>
      <c r="F16" s="21"/>
      <c r="G16" s="21"/>
      <c r="H16" s="21"/>
      <c r="I16" s="21"/>
    </row>
    <row r="17" spans="1:9" s="79" customFormat="1" ht="12.75" customHeight="1" x14ac:dyDescent="0.2">
      <c r="A17" s="83" t="s">
        <v>104</v>
      </c>
      <c r="B17" s="77"/>
      <c r="C17" s="76" t="s">
        <v>127</v>
      </c>
      <c r="D17" s="77"/>
      <c r="E17" s="84"/>
      <c r="F17" s="84"/>
      <c r="G17" s="84"/>
      <c r="H17" s="84"/>
      <c r="I17" s="86"/>
    </row>
    <row r="18" spans="1:9" x14ac:dyDescent="0.2">
      <c r="A18" s="125" t="s">
        <v>106</v>
      </c>
      <c r="B18" s="125"/>
      <c r="C18" s="75" t="s">
        <v>102</v>
      </c>
      <c r="D18" s="21"/>
      <c r="E18" s="21"/>
      <c r="F18" s="21"/>
      <c r="G18" s="21"/>
      <c r="H18" s="21"/>
      <c r="I18" s="21"/>
    </row>
    <row r="19" spans="1:9" x14ac:dyDescent="0.2">
      <c r="A19" s="15"/>
      <c r="B19" s="15"/>
      <c r="C19" s="15"/>
      <c r="D19" s="21"/>
      <c r="E19" s="21"/>
      <c r="F19" s="21"/>
      <c r="G19" s="22"/>
      <c r="H19" s="21"/>
      <c r="I19" s="21"/>
    </row>
    <row r="20" spans="1:9" s="79" customFormat="1" ht="19.5" customHeight="1" x14ac:dyDescent="0.2">
      <c r="A20" s="81" t="s">
        <v>103</v>
      </c>
      <c r="B20" s="80"/>
      <c r="C20" s="82" t="s">
        <v>143</v>
      </c>
      <c r="D20" s="78"/>
      <c r="E20" s="78"/>
      <c r="F20" s="78"/>
      <c r="G20" s="78"/>
      <c r="H20" s="78"/>
      <c r="I20" s="78"/>
    </row>
    <row r="21" spans="1:9" x14ac:dyDescent="0.2">
      <c r="A21" s="13" t="s">
        <v>105</v>
      </c>
      <c r="B21" s="13"/>
      <c r="C21" s="75" t="s">
        <v>102</v>
      </c>
      <c r="D21" s="21"/>
      <c r="E21" s="21"/>
      <c r="F21" s="21"/>
      <c r="G21" s="21"/>
      <c r="H21" s="21"/>
      <c r="I21" s="21"/>
    </row>
    <row r="22" spans="1:9" x14ac:dyDescent="0.2">
      <c r="A22" s="13"/>
      <c r="B22" s="13"/>
      <c r="C22" s="14"/>
      <c r="D22" s="117"/>
      <c r="E22" s="117"/>
      <c r="F22" s="117"/>
      <c r="G22" s="117"/>
      <c r="H22" s="117"/>
      <c r="I22" s="117"/>
    </row>
    <row r="23" spans="1:9" ht="15" x14ac:dyDescent="0.2">
      <c r="A23" s="87" t="s">
        <v>145</v>
      </c>
      <c r="B23" s="15"/>
      <c r="C23" s="118"/>
      <c r="D23" s="118"/>
      <c r="E23" s="118"/>
      <c r="F23" s="118"/>
      <c r="G23" s="118"/>
      <c r="H23" s="118"/>
      <c r="I23" s="118"/>
    </row>
    <row r="24" spans="1:9" x14ac:dyDescent="0.2">
      <c r="A24" s="15"/>
      <c r="B24" s="15"/>
      <c r="C24" s="85"/>
      <c r="D24" s="118"/>
      <c r="E24" s="118"/>
      <c r="F24" s="118"/>
      <c r="G24" s="118"/>
      <c r="H24" s="118"/>
      <c r="I24" s="118"/>
    </row>
    <row r="25" spans="1:9" x14ac:dyDescent="0.2">
      <c r="A25" s="14"/>
      <c r="B25" s="14"/>
      <c r="C25" s="12"/>
      <c r="D25" s="45"/>
      <c r="E25" s="45"/>
      <c r="F25" s="45"/>
      <c r="G25" s="45"/>
      <c r="H25" s="45"/>
      <c r="I25" s="45"/>
    </row>
    <row r="26" spans="1:9" x14ac:dyDescent="0.2">
      <c r="A26" s="11"/>
      <c r="B26" s="11"/>
      <c r="C26" s="11"/>
      <c r="D26" s="22"/>
      <c r="E26" s="22"/>
      <c r="F26" s="22"/>
      <c r="G26" s="22"/>
      <c r="H26" s="22"/>
      <c r="I26" s="22"/>
    </row>
    <row r="27" spans="1:9" x14ac:dyDescent="0.2">
      <c r="A27" s="11"/>
      <c r="B27" s="11"/>
      <c r="C27" s="11"/>
      <c r="D27" s="22"/>
      <c r="E27" s="22"/>
      <c r="F27" s="22"/>
      <c r="G27" s="22"/>
      <c r="H27" s="22"/>
      <c r="I27" s="22"/>
    </row>
    <row r="28" spans="1:9" x14ac:dyDescent="0.2">
      <c r="A28" s="11"/>
      <c r="B28" s="11"/>
      <c r="C28" s="11"/>
      <c r="D28" s="22"/>
      <c r="E28" s="22"/>
      <c r="F28" s="22"/>
      <c r="G28" s="22"/>
      <c r="H28" s="22"/>
      <c r="I28" s="22"/>
    </row>
    <row r="29" spans="1:9" x14ac:dyDescent="0.2">
      <c r="A29" s="11"/>
      <c r="B29" s="11"/>
      <c r="C29" s="11"/>
      <c r="D29" s="22"/>
      <c r="E29" s="22"/>
      <c r="F29" s="22"/>
      <c r="G29" s="22"/>
      <c r="H29" s="22"/>
      <c r="I29" s="22"/>
    </row>
    <row r="30" spans="1:9" x14ac:dyDescent="0.2">
      <c r="A30" s="11"/>
      <c r="B30" s="11"/>
      <c r="C30" s="11"/>
      <c r="D30" s="22"/>
      <c r="E30" s="22"/>
      <c r="F30" s="22"/>
      <c r="G30" s="22"/>
      <c r="H30" s="22"/>
      <c r="I30" s="22"/>
    </row>
    <row r="31" spans="1:9" x14ac:dyDescent="0.2">
      <c r="A31" s="11"/>
      <c r="B31" s="11"/>
      <c r="C31" s="11"/>
      <c r="D31" s="22"/>
      <c r="E31" s="22"/>
      <c r="F31" s="22"/>
      <c r="G31" s="22"/>
      <c r="H31" s="22"/>
      <c r="I31" s="22"/>
    </row>
    <row r="32" spans="1:9" x14ac:dyDescent="0.2">
      <c r="A32" s="11"/>
      <c r="B32" s="11"/>
      <c r="C32" s="11"/>
      <c r="D32" s="22"/>
      <c r="E32" s="22"/>
      <c r="F32" s="22"/>
      <c r="G32" s="22"/>
      <c r="H32" s="22"/>
      <c r="I32" s="22"/>
    </row>
    <row r="33" spans="1:9" x14ac:dyDescent="0.2">
      <c r="A33" s="11"/>
      <c r="B33" s="11"/>
      <c r="C33" s="11"/>
      <c r="D33" s="22"/>
      <c r="E33" s="22"/>
      <c r="F33" s="22"/>
      <c r="G33" s="22"/>
      <c r="H33" s="22"/>
      <c r="I33" s="22"/>
    </row>
    <row r="34" spans="1:9" x14ac:dyDescent="0.2">
      <c r="A34" s="11"/>
      <c r="B34" s="11"/>
      <c r="C34" s="11"/>
      <c r="D34" s="22"/>
      <c r="E34" s="22"/>
      <c r="F34" s="22"/>
      <c r="G34" s="22"/>
      <c r="H34" s="22"/>
      <c r="I34" s="22"/>
    </row>
    <row r="36" spans="1:9" x14ac:dyDescent="0.2">
      <c r="A36" s="1"/>
    </row>
    <row r="38" spans="1:9" ht="18" x14ac:dyDescent="0.2">
      <c r="A38" s="2"/>
    </row>
  </sheetData>
  <mergeCells count="11">
    <mergeCell ref="A1:C1"/>
    <mergeCell ref="A18:B18"/>
    <mergeCell ref="B3:B4"/>
    <mergeCell ref="A3:A4"/>
    <mergeCell ref="I3:I4"/>
    <mergeCell ref="D22:I22"/>
    <mergeCell ref="D24:I24"/>
    <mergeCell ref="C23:I23"/>
    <mergeCell ref="D3:D4"/>
    <mergeCell ref="E3:H3"/>
    <mergeCell ref="C3:C4"/>
  </mergeCells>
  <phoneticPr fontId="3" type="noConversion"/>
  <pageMargins left="0.19685039370078741" right="0.19685039370078741" top="0.59055118110236227" bottom="0" header="0" footer="0"/>
  <pageSetup paperSize="9" scale="6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E4" sqref="E4"/>
    </sheetView>
  </sheetViews>
  <sheetFormatPr defaultRowHeight="12.75" x14ac:dyDescent="0.2"/>
  <cols>
    <col min="3" max="3" width="11.7109375" bestFit="1" customWidth="1"/>
    <col min="5" max="5" width="11.7109375" bestFit="1" customWidth="1"/>
    <col min="6" max="6" width="14" customWidth="1"/>
  </cols>
  <sheetData>
    <row r="2" spans="1:5" x14ac:dyDescent="0.2">
      <c r="A2">
        <v>225</v>
      </c>
      <c r="C2" s="89"/>
      <c r="E2" s="89" t="e">
        <f>SUM(Расходы!#REF!+Расходы!#REF!+Расходы!#REF!+Расходы!#REF!+Расходы!#REF!+Расходы!#REF!+Расходы!H99+Расходы!H103)</f>
        <v>#REF!</v>
      </c>
    </row>
    <row r="4" spans="1:5" x14ac:dyDescent="0.2">
      <c r="A4">
        <v>226</v>
      </c>
      <c r="C4" s="89"/>
      <c r="E4" s="89" t="e">
        <f>SUM(Расходы!#REF!+Расходы!#REF!+Расходы!H34+Расходы!H36+Расходы!#REF!+Расходы!H44+Расходы!#REF!+Расходы!#REF!+Расходы!#REF!+Расходы!#REF!+Расходы!#REF!+Расходы!#REF!+Расходы!#REF!+Расходы!#REF!+Расходы!#REF!+Расходы!H149)</f>
        <v>#REF!</v>
      </c>
    </row>
    <row r="6" spans="1:5" x14ac:dyDescent="0.2">
      <c r="A6">
        <v>290</v>
      </c>
      <c r="C6" s="89"/>
      <c r="E6" s="89" t="e">
        <f>SUM(Расходы!#REF!+Расходы!H25+Расходы!#REF!+Расходы!#REF!+Расходы!H109+Расходы!#REF!)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Расходы</vt:lpstr>
      <vt:lpstr>Источники</vt:lpstr>
      <vt:lpstr>Лист1</vt:lpstr>
      <vt:lpstr>Расходы!Заголовки_для_печати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ГлавБух</cp:lastModifiedBy>
  <cp:lastPrinted>2015-06-24T07:04:13Z</cp:lastPrinted>
  <dcterms:created xsi:type="dcterms:W3CDTF">2008-04-03T05:22:18Z</dcterms:created>
  <dcterms:modified xsi:type="dcterms:W3CDTF">2016-06-01T06:54:41Z</dcterms:modified>
</cp:coreProperties>
</file>