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 об исполнении бюджета за 2020 год\Проект\"/>
    </mc:Choice>
  </mc:AlternateContent>
  <xr:revisionPtr revIDLastSave="0" documentId="13_ncr:1_{24439F6F-5728-49CF-885C-FE32DE673A6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3" r:id="rId1"/>
  </sheets>
  <definedNames>
    <definedName name="_xlnm.Print_Titles" localSheetId="0">Расходы!$11:$12</definedName>
    <definedName name="_xlnm.Print_Area" localSheetId="0">Расходы!$A$1:$I$156</definedName>
  </definedNames>
  <calcPr calcId="191029"/>
</workbook>
</file>

<file path=xl/calcChain.xml><?xml version="1.0" encoding="utf-8"?>
<calcChain xmlns="http://schemas.openxmlformats.org/spreadsheetml/2006/main">
  <c r="H13" i="3" l="1"/>
  <c r="I13" i="3"/>
  <c r="H149" i="3"/>
  <c r="G149" i="3"/>
  <c r="G13" i="3" s="1"/>
  <c r="G14" i="3" s="1"/>
  <c r="I153" i="3"/>
  <c r="H152" i="3"/>
  <c r="G152" i="3"/>
  <c r="H123" i="3"/>
  <c r="G123" i="3"/>
  <c r="H121" i="3"/>
  <c r="H120" i="3" s="1"/>
  <c r="G121" i="3"/>
  <c r="I124" i="3"/>
  <c r="I122" i="3"/>
  <c r="I121" i="3" s="1"/>
  <c r="I134" i="3"/>
  <c r="I133" i="3"/>
  <c r="I132" i="3"/>
  <c r="I131" i="3"/>
  <c r="I130" i="3"/>
  <c r="I129" i="3"/>
  <c r="I128" i="3"/>
  <c r="I127" i="3"/>
  <c r="I126" i="3"/>
  <c r="I125" i="3"/>
  <c r="H87" i="3"/>
  <c r="G87" i="3"/>
  <c r="I88" i="3"/>
  <c r="I152" i="3" l="1"/>
  <c r="G120" i="3"/>
  <c r="I103" i="3"/>
  <c r="I81" i="3"/>
  <c r="H54" i="3" l="1"/>
  <c r="G54" i="3"/>
  <c r="I55" i="3"/>
  <c r="H32" i="3"/>
  <c r="G32" i="3"/>
  <c r="H104" i="3"/>
  <c r="G104" i="3"/>
  <c r="I105" i="3"/>
  <c r="G19" i="3"/>
  <c r="H19" i="3"/>
  <c r="H70" i="3"/>
  <c r="G70" i="3"/>
  <c r="I109" i="3" l="1"/>
  <c r="H83" i="3"/>
  <c r="G83" i="3"/>
  <c r="I78" i="3"/>
  <c r="H44" i="3"/>
  <c r="G44" i="3"/>
  <c r="I37" i="3"/>
  <c r="I23" i="3"/>
  <c r="G99" i="3" l="1"/>
  <c r="I35" i="3"/>
  <c r="I34" i="3"/>
  <c r="I33" i="3"/>
  <c r="I84" i="3"/>
  <c r="I85" i="3"/>
  <c r="I86" i="3"/>
  <c r="I83" i="3" l="1"/>
  <c r="I148" i="3"/>
  <c r="I147" i="3" s="1"/>
  <c r="H147" i="3"/>
  <c r="G147" i="3"/>
  <c r="H99" i="3"/>
  <c r="I80" i="3"/>
  <c r="G53" i="3"/>
  <c r="H53" i="3"/>
  <c r="G39" i="3"/>
  <c r="H39" i="3"/>
  <c r="I70" i="3" l="1"/>
  <c r="H154" i="3" l="1"/>
  <c r="G154" i="3"/>
  <c r="H113" i="3" l="1"/>
  <c r="G113" i="3"/>
  <c r="I113" i="3" l="1"/>
  <c r="H50" i="3"/>
  <c r="G50" i="3"/>
  <c r="I52" i="3"/>
  <c r="I36" i="3"/>
  <c r="I32" i="3" l="1"/>
  <c r="I29" i="3"/>
  <c r="H28" i="3"/>
  <c r="G28" i="3"/>
  <c r="I28" i="3" l="1"/>
  <c r="I151" i="3"/>
  <c r="H150" i="3"/>
  <c r="G150" i="3"/>
  <c r="I108" i="3"/>
  <c r="I150" i="3" l="1"/>
  <c r="I149" i="3"/>
  <c r="H67" i="3"/>
  <c r="G67" i="3"/>
  <c r="I68" i="3"/>
  <c r="I51" i="3" l="1"/>
  <c r="I50" i="3" s="1"/>
  <c r="I42" i="3"/>
  <c r="I41" i="3"/>
  <c r="I27" i="3"/>
  <c r="I22" i="3"/>
  <c r="H110" i="3" l="1"/>
  <c r="G110" i="3"/>
  <c r="H90" i="3"/>
  <c r="I21" i="3"/>
  <c r="I144" i="3"/>
  <c r="I143" i="3" s="1"/>
  <c r="H143" i="3"/>
  <c r="G143" i="3"/>
  <c r="H145" i="3"/>
  <c r="G145" i="3"/>
  <c r="G142" i="3" l="1"/>
  <c r="H142" i="3"/>
  <c r="I136" i="3"/>
  <c r="I123" i="3" s="1"/>
  <c r="I120" i="3" s="1"/>
  <c r="I91" i="3"/>
  <c r="G90" i="3"/>
  <c r="I107" i="3"/>
  <c r="I102" i="3"/>
  <c r="H92" i="3"/>
  <c r="H82" i="3" s="1"/>
  <c r="G92" i="3"/>
  <c r="I98" i="3"/>
  <c r="I90" i="3" l="1"/>
  <c r="I69" i="3"/>
  <c r="H30" i="3"/>
  <c r="H15" i="3" s="1"/>
  <c r="G30" i="3"/>
  <c r="G15" i="3" s="1"/>
  <c r="I31" i="3"/>
  <c r="I67" i="3" l="1"/>
  <c r="H38" i="3"/>
  <c r="G38" i="3"/>
  <c r="I38" i="3" l="1"/>
  <c r="I77" i="3"/>
  <c r="G47" i="3" l="1"/>
  <c r="G43" i="3" s="1"/>
  <c r="H47" i="3"/>
  <c r="H43" i="3" s="1"/>
  <c r="I40" i="3"/>
  <c r="I30" i="3"/>
  <c r="I39" i="3" l="1"/>
  <c r="G82" i="3"/>
  <c r="I89" i="3"/>
  <c r="I79" i="3"/>
  <c r="I57" i="3"/>
  <c r="I56" i="3"/>
  <c r="I25" i="3"/>
  <c r="I54" i="3" l="1"/>
  <c r="I87" i="3"/>
  <c r="I146" i="3"/>
  <c r="I145" i="3" s="1"/>
  <c r="I139" i="3"/>
  <c r="I112" i="3"/>
  <c r="I101" i="3"/>
  <c r="I99" i="3" s="1"/>
  <c r="I93" i="3"/>
  <c r="I48" i="3"/>
  <c r="I26" i="3" l="1"/>
  <c r="I24" i="3"/>
  <c r="I20" i="3"/>
  <c r="I19" i="3" l="1"/>
  <c r="I15" i="3" s="1"/>
  <c r="I142" i="3" l="1"/>
  <c r="I106" i="3"/>
  <c r="I45" i="3" l="1"/>
  <c r="H59" i="3" l="1"/>
  <c r="H58" i="3"/>
  <c r="H94" i="3"/>
  <c r="G58" i="3"/>
  <c r="G59" i="3"/>
  <c r="G16" i="3"/>
  <c r="I16" i="3" s="1"/>
  <c r="G94" i="3"/>
  <c r="I94" i="3" s="1"/>
  <c r="G138" i="3"/>
  <c r="G137" i="3" s="1"/>
  <c r="G140" i="3"/>
  <c r="H16" i="3"/>
  <c r="H138" i="3"/>
  <c r="H137" i="3" s="1"/>
  <c r="H140" i="3"/>
  <c r="I46" i="3"/>
  <c r="I111" i="3"/>
  <c r="I114" i="3"/>
  <c r="I115" i="3"/>
  <c r="I116" i="3"/>
  <c r="I117" i="3"/>
  <c r="I118" i="3"/>
  <c r="I119" i="3"/>
  <c r="I135" i="3"/>
  <c r="I73" i="3"/>
  <c r="I61" i="3"/>
  <c r="I62" i="3"/>
  <c r="I63" i="3"/>
  <c r="I64" i="3"/>
  <c r="I65" i="3"/>
  <c r="I66" i="3"/>
  <c r="I60" i="3"/>
  <c r="I17" i="3"/>
  <c r="I18" i="3"/>
  <c r="I71" i="3"/>
  <c r="I72" i="3"/>
  <c r="I74" i="3"/>
  <c r="I75" i="3"/>
  <c r="I95" i="3"/>
  <c r="I96" i="3"/>
  <c r="I97" i="3"/>
  <c r="I141" i="3"/>
  <c r="H14" i="3" l="1"/>
  <c r="I92" i="3"/>
  <c r="I104" i="3"/>
  <c r="I137" i="3"/>
  <c r="I138" i="3"/>
  <c r="I110" i="3"/>
  <c r="I47" i="3"/>
  <c r="I44" i="3"/>
  <c r="I155" i="3"/>
  <c r="I154" i="3" s="1"/>
  <c r="I59" i="3"/>
  <c r="I140" i="3"/>
  <c r="I43" i="3" l="1"/>
  <c r="I82" i="3"/>
  <c r="I53" i="3"/>
  <c r="I58" i="3" l="1"/>
  <c r="I14" i="3" s="1"/>
  <c r="I49" i="3" l="1"/>
</calcChain>
</file>

<file path=xl/sharedStrings.xml><?xml version="1.0" encoding="utf-8"?>
<sst xmlns="http://schemas.openxmlformats.org/spreadsheetml/2006/main" count="875" uniqueCount="210">
  <si>
    <t>Заработная плата</t>
  </si>
  <si>
    <t>Начисления на оплату труда</t>
  </si>
  <si>
    <t>Прочие выплаты (командировочные)</t>
  </si>
  <si>
    <t>Услуги связи</t>
  </si>
  <si>
    <t>Коммунальные услуги</t>
  </si>
  <si>
    <t>Услуги по содержанию имущества</t>
  </si>
  <si>
    <t>Прочие расходы</t>
  </si>
  <si>
    <t>Увеличение стоимости ОС</t>
  </si>
  <si>
    <t>Увеличение стоимости МЗ</t>
  </si>
  <si>
    <t>Мобилизационная и вневойсковая подготовка</t>
  </si>
  <si>
    <t>Национальная экономика</t>
  </si>
  <si>
    <t>Безвозмездные и безвозвратные перечисления организациям</t>
  </si>
  <si>
    <t>Жилищно-коммунальное хозяйство</t>
  </si>
  <si>
    <t>Жилищное хозяйство</t>
  </si>
  <si>
    <t>Коммунальное хозяйство</t>
  </si>
  <si>
    <t>Прочие работы, услуги</t>
  </si>
  <si>
    <t>Увеличение стоимости основных средств</t>
  </si>
  <si>
    <t>Благоустройство</t>
  </si>
  <si>
    <t>Уличное освещение</t>
  </si>
  <si>
    <t>Строительство и содержание автмобильных  дорог</t>
  </si>
  <si>
    <t>Организация и содержание мест захоронений</t>
  </si>
  <si>
    <t>Работы по содержанию имущества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</si>
  <si>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</si>
  <si>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</si>
  <si>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</si>
  <si>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</si>
  <si>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Функционирование законодательных органов государственной власти и предст органов местного самоуправления</t>
  </si>
  <si>
    <t>500</t>
  </si>
  <si>
    <t>Прочие выплаты</t>
  </si>
  <si>
    <t>4</t>
  </si>
  <si>
    <t>5</t>
  </si>
  <si>
    <t>6</t>
  </si>
  <si>
    <t>10</t>
  </si>
  <si>
    <t>Национальная оборона</t>
  </si>
  <si>
    <t>Национальная безопасность и правоохранительная деятельность</t>
  </si>
  <si>
    <t>Культура, кинематография,средства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</si>
  <si>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</si>
  <si>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000</t>
  </si>
  <si>
    <t>0000000</t>
  </si>
  <si>
    <t>Код Главы</t>
  </si>
  <si>
    <t>0103</t>
  </si>
  <si>
    <t>0021200</t>
  </si>
  <si>
    <t>0309</t>
  </si>
  <si>
    <t>2180100</t>
  </si>
  <si>
    <t>014</t>
  </si>
  <si>
    <t>006</t>
  </si>
  <si>
    <t>0501</t>
  </si>
  <si>
    <t>0980101</t>
  </si>
  <si>
    <t>0980201</t>
  </si>
  <si>
    <t>3500300</t>
  </si>
  <si>
    <t>0502</t>
  </si>
  <si>
    <t>3510200</t>
  </si>
  <si>
    <t>3510300</t>
  </si>
  <si>
    <t>3510500</t>
  </si>
  <si>
    <t>0503</t>
  </si>
  <si>
    <t>0000200</t>
  </si>
  <si>
    <t>6000200</t>
  </si>
  <si>
    <t>0801</t>
  </si>
  <si>
    <t>4409900</t>
  </si>
  <si>
    <t>001</t>
  </si>
  <si>
    <t>005</t>
  </si>
  <si>
    <t>1003</t>
  </si>
  <si>
    <t>5140100</t>
  </si>
  <si>
    <t>3</t>
  </si>
  <si>
    <t>0310</t>
  </si>
  <si>
    <t>Обеспечение пожарной безопасности</t>
  </si>
  <si>
    <t>2479900</t>
  </si>
  <si>
    <t>Библиотеки</t>
  </si>
  <si>
    <t>Физическая культура и спорт</t>
  </si>
  <si>
    <t>0707</t>
  </si>
  <si>
    <t>4310100</t>
  </si>
  <si>
    <t>Обеспечение мероприятий по кап. Ремонту многоквартирных домов за счет средств бюджетов</t>
  </si>
  <si>
    <t>3500200</t>
  </si>
  <si>
    <t>301</t>
  </si>
  <si>
    <t>Администрация Преградненского сельского поселения</t>
  </si>
  <si>
    <t>3400702</t>
  </si>
  <si>
    <t>Физическая культура</t>
  </si>
  <si>
    <t>815</t>
  </si>
  <si>
    <t>121</t>
  </si>
  <si>
    <t>122</t>
  </si>
  <si>
    <t>244</t>
  </si>
  <si>
    <t>852</t>
  </si>
  <si>
    <t>321</t>
  </si>
  <si>
    <t>Наименование получателя бюджетных средств</t>
  </si>
  <si>
    <t>Раздел</t>
  </si>
  <si>
    <t>Подраздел</t>
  </si>
  <si>
    <t>КЦСР</t>
  </si>
  <si>
    <t>КВР</t>
  </si>
  <si>
    <t>Отклонения</t>
  </si>
  <si>
    <t>Приложение № 4</t>
  </si>
  <si>
    <t>к решению Совета</t>
  </si>
  <si>
    <t>Преградненского сельского поселения</t>
  </si>
  <si>
    <t xml:space="preserve">Расходы бюджета - всего                </t>
  </si>
  <si>
    <t>01</t>
  </si>
  <si>
    <t>00</t>
  </si>
  <si>
    <t>02</t>
  </si>
  <si>
    <t>04</t>
  </si>
  <si>
    <t>11</t>
  </si>
  <si>
    <t>07</t>
  </si>
  <si>
    <t>Общегосударственные расходы</t>
  </si>
  <si>
    <t>03</t>
  </si>
  <si>
    <t>09</t>
  </si>
  <si>
    <t>08</t>
  </si>
  <si>
    <t>(тыс.рублей)</t>
  </si>
  <si>
    <t>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</si>
  <si>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</si>
  <si>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в сфере национальной безопасности и правоохранительной деятельности</t>
  </si>
  <si>
    <t>Обеспечение деятельности подведомственных учреждений</t>
  </si>
  <si>
    <t>Прочие мероприятия в области социальной политики</t>
  </si>
  <si>
    <t>851</t>
  </si>
  <si>
    <t>Субсидии юридическим лицам</t>
  </si>
  <si>
    <t>Расходы на содержание и обеспечение деятельности муниципальных казенных унитарных предприятий сельского поселения</t>
  </si>
  <si>
    <t>Молодежная  политика  и  оздоровление  детей</t>
  </si>
  <si>
    <t>Распределение   расходов</t>
  </si>
  <si>
    <t>Преградненского  сельского  поселения  по   разделам,  подразделам</t>
  </si>
  <si>
    <t xml:space="preserve">целевым  статьям  расходов,  видам  расходов,  видам  расходов  Функциональной     </t>
  </si>
  <si>
    <t>Реализация государственных функций в области социальной политики</t>
  </si>
  <si>
    <t>129</t>
  </si>
  <si>
    <t>853</t>
  </si>
  <si>
    <t>Уплата иных платежей</t>
  </si>
  <si>
    <t>7200004000</t>
  </si>
  <si>
    <t>Резервные фонды</t>
  </si>
  <si>
    <t>9900005000</t>
  </si>
  <si>
    <t>870</t>
  </si>
  <si>
    <t>0000000000</t>
  </si>
  <si>
    <t>9900051180</t>
  </si>
  <si>
    <t>Фонд оплаты труда  государственных (муниципальных) органов</t>
  </si>
  <si>
    <t>7200067000</t>
  </si>
  <si>
    <t>7200001000</t>
  </si>
  <si>
    <t>7200099000</t>
  </si>
  <si>
    <t>Другие вопросы в области национальной безопасности и правоохранительной деятельности</t>
  </si>
  <si>
    <t>14</t>
  </si>
  <si>
    <t>0310060200</t>
  </si>
  <si>
    <t>7200026000</t>
  </si>
  <si>
    <t>9990035000</t>
  </si>
  <si>
    <t>7200005000</t>
  </si>
  <si>
    <t>7200029900</t>
  </si>
  <si>
    <t>0210020720</t>
  </si>
  <si>
    <t>Уплата прочих налогов, сборов</t>
  </si>
  <si>
    <t>7200043100</t>
  </si>
  <si>
    <t>7200044000</t>
  </si>
  <si>
    <t>9990051400</t>
  </si>
  <si>
    <t>7200051200</t>
  </si>
  <si>
    <t>Межбюджетные трансферты</t>
  </si>
  <si>
    <t>9900006000</t>
  </si>
  <si>
    <t>7200014000</t>
  </si>
  <si>
    <t>880</t>
  </si>
  <si>
    <t>Обеспечение проведения выборов и референдумов</t>
  </si>
  <si>
    <t>Специальные расходы</t>
  </si>
  <si>
    <t>13</t>
  </si>
  <si>
    <t>Другие общегосударственные вопросы</t>
  </si>
  <si>
    <t>0610060500</t>
  </si>
  <si>
    <t>0410060300</t>
  </si>
  <si>
    <t>0510060400</t>
  </si>
  <si>
    <t>0710060600</t>
  </si>
  <si>
    <t>811</t>
  </si>
  <si>
    <t>540</t>
  </si>
  <si>
    <t>0610260500</t>
  </si>
  <si>
    <t>243</t>
  </si>
  <si>
    <t>9990051500</t>
  </si>
  <si>
    <t>08001L5550</t>
  </si>
  <si>
    <t>08002L5550</t>
  </si>
  <si>
    <t xml:space="preserve">Прочая закупка товаров, работ, услуг </t>
  </si>
  <si>
    <t>Уплата налога на имущество и земельного налога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</si>
  <si>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</si>
  <si>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</si>
  <si>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благоустройство территории общего пользования населения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</si>
  <si>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</si>
  <si>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Закупка товаров, работ и услуг в целях капитального ремонта государственного (муниципального) имущества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</si>
  <si>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</si>
  <si>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0900060700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</si>
  <si>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</si>
  <si>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414</t>
  </si>
  <si>
    <t>МЦП "Развитие ст. Преградной - административного центра Урупского муниципального района на 2018-2020 годы" (средства бюджета поселения)</t>
  </si>
  <si>
    <t>Иные межбюджетные трансферты</t>
  </si>
  <si>
    <t>1010026000</t>
  </si>
  <si>
    <t>от 30.03.2021 № 8</t>
  </si>
  <si>
    <t>классификации  расходов Российской  федерации  в  2020  году</t>
  </si>
  <si>
    <t>Уточненный план на 2020 год</t>
  </si>
  <si>
    <t>Фактическое исполнение за 2020 год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</si>
  <si>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</si>
  <si>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</si>
  <si>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01701L5760</t>
  </si>
  <si>
    <t>01702L5760</t>
  </si>
  <si>
    <t>081F255550</t>
  </si>
  <si>
    <t>11000L2990</t>
  </si>
  <si>
    <t>312</t>
  </si>
  <si>
    <t>9970021000</t>
  </si>
  <si>
    <t>323</t>
  </si>
  <si>
    <t>072Р554950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</si>
  <si>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</si>
  <si>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</si>
  <si>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</si>
  <si>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</si>
  <si>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</si>
  <si>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 xml:space="preserve">Сельское хозяйство 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</si>
  <si>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</si>
  <si>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Реализация мероприятий Муниципальная целевая программа "Комплексное развитие сельских территорий на 2020-2025годы"(бюджет поселения) газоснабжение ст. Преградная</t>
  </si>
  <si>
    <t>Реализация мероприятий муниципальной целевой программы "Комплексное развитие сельских территорий на 2020-2025годы"  (бюджет поселения) водоснабжение ст. Преградная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</si>
  <si>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</si>
  <si>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 xml:space="preserve">Реализация мероприятия "Благоустройство дворовых территорий и территорий общего пользования" муниципальной целевой программы "Формирование современной городской среды на территории Преградненского сельского поселения" </t>
  </si>
  <si>
    <t>Прочая закупка товаров, работ и услуг</t>
  </si>
  <si>
    <t>Пособия и компенсации гражданам и иные социальные выплаты, кроме публичных нормативных обязательств</t>
  </si>
  <si>
    <t>Прочие мероприятия по благоустройству городских округов и поселений</t>
  </si>
  <si>
    <t>Мероприятия по реализации федеральной целевой программы "Увековечение памяти погибших при защите Отечества по 2019-2024 годы"</t>
  </si>
  <si>
    <t>Иные пенсии, социальные доплаты к пенсиям</t>
  </si>
  <si>
    <t>Мероприятия, направленные на осуществление ремонта жилых помещений, занимаемых ветеранами Великой Отечественной войны и боевых действий</t>
  </si>
  <si>
    <t>Приобретение товаров, работ, услуг в пользу граждан в целях их социального обеспечения</t>
  </si>
  <si>
    <t>Бюджетные инвестиции в объекты капитального строительствагосударственной (муниципальной) собственности</t>
  </si>
  <si>
    <t>Реализация мероприятий в рамках регионального проекта "Спорт-норма жизни" подпрограмма "  Развитие физической культуры и  массового спорта, в том числе развитие хоккея" государственной целевой программы "Развитие физической культуры и спорта в Карачаево-Черкесской Республике на 2017-2020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</si>
</sst>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u/>
      <sz val="6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vertical="center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top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0" fontId="19" fillId="0" borderId="7" xfId="0" applyFont="1" applyBorder="1" applyAlignment="1">
      <alignment wrapText="1"/>
    </xf>
    <xf numFmtId="0" fontId="19" fillId="0" borderId="7" xfId="0" applyFont="1" applyBorder="1" applyAlignment="1">
      <alignment horizontal="left" wrapText="1"/>
    </xf>
    <xf numFmtId="0" fontId="20" fillId="0" borderId="7" xfId="0" applyFont="1" applyBorder="1" applyAlignment="1">
      <alignment horizontal="left" wrapText="1"/>
    </xf>
    <xf numFmtId="0" fontId="19" fillId="0" borderId="2" xfId="0" applyFont="1" applyBorder="1" applyAlignment="1">
      <alignment horizontal="justify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/>
    <xf numFmtId="49" fontId="15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>
      <alignment vertical="center" wrapText="1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20" fillId="0" borderId="5" xfId="0" applyNumberFormat="1" applyFont="1" applyFill="1" applyBorder="1" applyAlignment="1" applyProtection="1">
      <alignment horizontal="left" vertical="center" wrapText="1"/>
    </xf>
    <xf numFmtId="49" fontId="21" fillId="0" borderId="2" xfId="0" applyNumberFormat="1" applyFont="1" applyFill="1" applyBorder="1" applyAlignment="1" applyProtection="1">
      <alignment horizontal="center" vertical="center"/>
    </xf>
    <xf numFmtId="164" fontId="20" fillId="0" borderId="2" xfId="0" applyNumberFormat="1" applyFont="1" applyFill="1" applyBorder="1" applyAlignment="1" applyProtection="1">
      <alignment horizontal="right" vertical="center"/>
    </xf>
    <xf numFmtId="165" fontId="20" fillId="0" borderId="2" xfId="0" applyNumberFormat="1" applyFont="1" applyFill="1" applyBorder="1" applyAlignment="1" applyProtection="1">
      <alignment horizontal="right" vertical="center"/>
    </xf>
    <xf numFmtId="164" fontId="20" fillId="0" borderId="2" xfId="0" applyNumberFormat="1" applyFont="1" applyFill="1" applyBorder="1" applyAlignment="1">
      <alignment horizontal="righ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4" fontId="19" fillId="0" borderId="2" xfId="0" applyNumberFormat="1" applyFont="1" applyFill="1" applyBorder="1" applyAlignment="1">
      <alignment horizontal="right" vertical="center" wrapText="1"/>
    </xf>
    <xf numFmtId="164" fontId="19" fillId="0" borderId="2" xfId="0" applyNumberFormat="1" applyFont="1" applyFill="1" applyBorder="1" applyAlignment="1" applyProtection="1">
      <alignment horizontal="right" vertical="center"/>
    </xf>
    <xf numFmtId="164" fontId="23" fillId="0" borderId="2" xfId="0" applyNumberFormat="1" applyFont="1" applyFill="1" applyBorder="1" applyAlignment="1" applyProtection="1">
      <alignment horizontal="right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49" fontId="22" fillId="0" borderId="3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4" fontId="9" fillId="0" borderId="0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1"/>
  <sheetViews>
    <sheetView tabSelected="1" view="pageBreakPreview" zoomScaleNormal="80" zoomScaleSheetLayoutView="100" workbookViewId="0">
      <pane xSplit="6" ySplit="12" topLeftCell="G13" activePane="bottomRight" state="frozen"/>
      <selection pane="topRight" activeCell="D1" sqref="D1"/>
      <selection pane="bottomLeft" activeCell="A7" sqref="A7"/>
      <selection pane="bottomRight" activeCell="H19" sqref="H19"/>
    </sheetView>
  </sheetViews>
  <sheetFormatPr defaultRowHeight="15" x14ac:dyDescent="0.2"/>
  <cols>
    <col min="1" max="1" width="51.140625" style="3" customWidth="1"/>
    <col min="2" max="2" width="8.28515625" style="13" customWidth="1"/>
    <col min="3" max="3" width="6.42578125" style="13" bestFit="1" customWidth="1"/>
    <col min="4" max="4" width="7.140625" style="13" customWidth="1"/>
    <col min="5" max="5" width="13.5703125" style="13" customWidth="1"/>
    <col min="6" max="6" width="6.7109375" style="13" customWidth="1"/>
    <col min="7" max="7" width="12.140625" style="4" customWidth="1"/>
    <col min="8" max="8" width="13.28515625" style="4" customWidth="1"/>
    <col min="9" max="9" width="16" style="4" customWidth="1"/>
    <col min="10" max="16384" width="9.140625" style="3"/>
  </cols>
  <sheetData>
    <row r="1" spans="1:9" s="7" customFormat="1" ht="18" x14ac:dyDescent="0.2">
      <c r="A1" s="61"/>
      <c r="B1" s="61"/>
      <c r="C1" s="61"/>
      <c r="D1" s="61"/>
      <c r="E1" s="61"/>
      <c r="F1" s="61"/>
      <c r="G1" s="62" t="s">
        <v>89</v>
      </c>
      <c r="H1" s="62"/>
      <c r="I1" s="62"/>
    </row>
    <row r="2" spans="1:9" s="7" customFormat="1" ht="18" x14ac:dyDescent="0.2">
      <c r="A2" s="16"/>
      <c r="B2" s="16"/>
      <c r="C2" s="16"/>
      <c r="D2" s="16"/>
      <c r="E2" s="16"/>
      <c r="F2" s="16"/>
      <c r="G2" s="62" t="s">
        <v>90</v>
      </c>
      <c r="H2" s="63"/>
      <c r="I2" s="63"/>
    </row>
    <row r="3" spans="1:9" s="7" customFormat="1" ht="18" x14ac:dyDescent="0.2">
      <c r="A3" s="16"/>
      <c r="B3" s="16"/>
      <c r="C3" s="16"/>
      <c r="D3" s="16"/>
      <c r="E3" s="16"/>
      <c r="F3" s="16"/>
      <c r="G3" s="62" t="s">
        <v>91</v>
      </c>
      <c r="H3" s="63"/>
      <c r="I3" s="63"/>
    </row>
    <row r="4" spans="1:9" s="7" customFormat="1" ht="18" x14ac:dyDescent="0.2">
      <c r="A4" s="16"/>
      <c r="B4" s="16"/>
      <c r="C4" s="16"/>
      <c r="D4" s="16"/>
      <c r="E4" s="16"/>
      <c r="F4" s="16"/>
      <c r="G4" s="62" t="s">
        <v>176</v>
      </c>
      <c r="H4" s="63"/>
      <c r="I4" s="63"/>
    </row>
    <row r="5" spans="1:9" s="7" customFormat="1" ht="18" x14ac:dyDescent="0.2">
      <c r="A5" s="27"/>
      <c r="B5" s="27"/>
      <c r="C5" s="27"/>
      <c r="D5" s="27"/>
      <c r="E5" s="27"/>
      <c r="F5" s="27"/>
      <c r="G5" s="28"/>
      <c r="H5" s="28"/>
      <c r="I5" s="28"/>
    </row>
    <row r="6" spans="1:9" s="7" customFormat="1" ht="18" x14ac:dyDescent="0.2">
      <c r="A6" s="61" t="s">
        <v>113</v>
      </c>
      <c r="B6" s="61"/>
      <c r="C6" s="61"/>
      <c r="D6" s="61"/>
      <c r="E6" s="61"/>
      <c r="F6" s="61"/>
      <c r="G6" s="61"/>
      <c r="H6" s="61"/>
      <c r="I6" s="28"/>
    </row>
    <row r="7" spans="1:9" s="7" customFormat="1" ht="18" x14ac:dyDescent="0.2">
      <c r="A7" s="61" t="s">
        <v>114</v>
      </c>
      <c r="B7" s="61"/>
      <c r="C7" s="61"/>
      <c r="D7" s="61"/>
      <c r="E7" s="61"/>
      <c r="F7" s="61"/>
      <c r="G7" s="61"/>
      <c r="H7" s="28"/>
      <c r="I7" s="28"/>
    </row>
    <row r="8" spans="1:9" s="7" customFormat="1" ht="18" x14ac:dyDescent="0.2">
      <c r="A8" s="61" t="s">
        <v>115</v>
      </c>
      <c r="B8" s="61"/>
      <c r="C8" s="61"/>
      <c r="D8" s="61"/>
      <c r="E8" s="61"/>
      <c r="F8" s="61"/>
      <c r="G8" s="61"/>
      <c r="H8" s="61"/>
      <c r="I8" s="28"/>
    </row>
    <row r="9" spans="1:9" s="7" customFormat="1" ht="18" x14ac:dyDescent="0.2">
      <c r="A9" s="61" t="s">
        <v>177</v>
      </c>
      <c r="B9" s="61"/>
      <c r="C9" s="61"/>
      <c r="D9" s="61"/>
      <c r="E9" s="61"/>
      <c r="F9" s="61"/>
      <c r="G9" s="61"/>
      <c r="H9" s="61"/>
      <c r="I9" s="23"/>
    </row>
    <row r="10" spans="1:9" s="7" customFormat="1" x14ac:dyDescent="0.2">
      <c r="A10" s="6"/>
      <c r="B10" s="24"/>
      <c r="C10" s="24"/>
      <c r="D10" s="24"/>
      <c r="E10" s="24"/>
      <c r="F10" s="24"/>
      <c r="G10" s="23" t="s">
        <v>103</v>
      </c>
      <c r="H10" s="33"/>
      <c r="I10" s="23"/>
    </row>
    <row r="11" spans="1:9" s="6" customFormat="1" ht="61.5" customHeight="1" x14ac:dyDescent="0.2">
      <c r="A11" s="18" t="s">
        <v>83</v>
      </c>
      <c r="B11" s="14" t="s">
        <v>39</v>
      </c>
      <c r="C11" s="14" t="s">
        <v>84</v>
      </c>
      <c r="D11" s="15" t="s">
        <v>85</v>
      </c>
      <c r="E11" s="15" t="s">
        <v>86</v>
      </c>
      <c r="F11" s="15" t="s">
        <v>87</v>
      </c>
      <c r="G11" s="17" t="s">
        <v>178</v>
      </c>
      <c r="H11" s="12" t="s">
        <v>179</v>
      </c>
      <c r="I11" s="19" t="s">
        <v>88</v>
      </c>
    </row>
    <row r="12" spans="1:9" s="9" customFormat="1" ht="11.25" customHeight="1" x14ac:dyDescent="0.2">
      <c r="A12" s="20">
        <v>1</v>
      </c>
      <c r="B12" s="21">
        <v>2</v>
      </c>
      <c r="C12" s="21" t="s">
        <v>63</v>
      </c>
      <c r="D12" s="21" t="s">
        <v>29</v>
      </c>
      <c r="E12" s="21" t="s">
        <v>30</v>
      </c>
      <c r="F12" s="21" t="s">
        <v>31</v>
      </c>
      <c r="G12" s="22">
        <v>7</v>
      </c>
      <c r="H12" s="22">
        <v>8</v>
      </c>
      <c r="I12" s="22">
        <v>9</v>
      </c>
    </row>
    <row r="13" spans="1:9" s="10" customFormat="1" ht="22.5" customHeight="1" x14ac:dyDescent="0.2">
      <c r="A13" s="40" t="s">
        <v>92</v>
      </c>
      <c r="B13" s="49"/>
      <c r="C13" s="49"/>
      <c r="D13" s="49"/>
      <c r="E13" s="49"/>
      <c r="F13" s="49"/>
      <c r="G13" s="50">
        <f>SUM(G43+G53+G58+G110+G113+G137+G154)+G15+G38+G149</f>
        <v>23017.299999999996</v>
      </c>
      <c r="H13" s="50">
        <f>SUM(H43+H53+H58+H110+H113+H137+H154)+H15+H38+H149-0.1</f>
        <v>22381</v>
      </c>
      <c r="I13" s="51">
        <f>SUM(I43+I53+I58+I110+I113+I137+I154)+I15+I38+I149+0.1</f>
        <v>636.29999999999905</v>
      </c>
    </row>
    <row r="14" spans="1:9" s="10" customFormat="1" ht="28.5" customHeight="1" x14ac:dyDescent="0.2">
      <c r="A14" s="41" t="s">
        <v>74</v>
      </c>
      <c r="B14" s="49" t="s">
        <v>73</v>
      </c>
      <c r="C14" s="49" t="s">
        <v>94</v>
      </c>
      <c r="D14" s="49" t="s">
        <v>94</v>
      </c>
      <c r="E14" s="49" t="s">
        <v>124</v>
      </c>
      <c r="F14" s="49" t="s">
        <v>37</v>
      </c>
      <c r="G14" s="50">
        <f>G13</f>
        <v>23017.299999999996</v>
      </c>
      <c r="H14" s="50">
        <f>H13</f>
        <v>22381</v>
      </c>
      <c r="I14" s="50">
        <f>I13</f>
        <v>636.29999999999905</v>
      </c>
    </row>
    <row r="15" spans="1:9" s="10" customFormat="1" ht="22.5" customHeight="1" x14ac:dyDescent="0.2">
      <c r="A15" s="40" t="s">
        <v>99</v>
      </c>
      <c r="B15" s="49" t="s">
        <v>73</v>
      </c>
      <c r="C15" s="49" t="s">
        <v>93</v>
      </c>
      <c r="D15" s="49" t="s">
        <v>94</v>
      </c>
      <c r="E15" s="49" t="s">
        <v>124</v>
      </c>
      <c r="F15" s="49" t="s">
        <v>37</v>
      </c>
      <c r="G15" s="50">
        <f>G19+G30+G28+G32</f>
        <v>5259</v>
      </c>
      <c r="H15" s="50">
        <f>H19+H30+H28+H32</f>
        <v>5195.2000000000007</v>
      </c>
      <c r="I15" s="50">
        <f>I19+I30+I32</f>
        <v>63.800000000000061</v>
      </c>
    </row>
    <row r="16" spans="1:9" s="5" customFormat="1" ht="42.75" hidden="1" x14ac:dyDescent="0.2">
      <c r="A16" s="42" t="s">
        <v>26</v>
      </c>
      <c r="B16" s="49" t="s">
        <v>37</v>
      </c>
      <c r="C16" s="49" t="s">
        <v>37</v>
      </c>
      <c r="D16" s="49" t="s">
        <v>40</v>
      </c>
      <c r="E16" s="49" t="s">
        <v>38</v>
      </c>
      <c r="F16" s="49" t="s">
        <v>37</v>
      </c>
      <c r="G16" s="52">
        <f>SUM(G17:G18)</f>
        <v>0</v>
      </c>
      <c r="H16" s="52">
        <f>SUM(H17:H18)</f>
        <v>0</v>
      </c>
      <c r="I16" s="50" t="e">
        <f>SUM(G16-#REF!)</f>
        <v>#REF!</v>
      </c>
    </row>
    <row r="17" spans="1:10" s="11" customFormat="1" ht="18.75" hidden="1" customHeight="1" x14ac:dyDescent="0.2">
      <c r="A17" s="43" t="s">
        <v>0</v>
      </c>
      <c r="B17" s="53" t="s">
        <v>73</v>
      </c>
      <c r="C17" s="53" t="s">
        <v>73</v>
      </c>
      <c r="D17" s="53" t="s">
        <v>40</v>
      </c>
      <c r="E17" s="53" t="s">
        <v>41</v>
      </c>
      <c r="F17" s="53" t="s">
        <v>27</v>
      </c>
      <c r="G17" s="54"/>
      <c r="H17" s="54"/>
      <c r="I17" s="55" t="e">
        <f>SUM(G17-#REF!)</f>
        <v>#REF!</v>
      </c>
    </row>
    <row r="18" spans="1:10" s="11" customFormat="1" ht="19.5" hidden="1" customHeight="1" x14ac:dyDescent="0.2">
      <c r="A18" s="43" t="s">
        <v>28</v>
      </c>
      <c r="B18" s="53" t="s">
        <v>73</v>
      </c>
      <c r="C18" s="53" t="s">
        <v>73</v>
      </c>
      <c r="D18" s="53" t="s">
        <v>40</v>
      </c>
      <c r="E18" s="53" t="s">
        <v>41</v>
      </c>
      <c r="F18" s="53" t="s">
        <v>27</v>
      </c>
      <c r="G18" s="56"/>
      <c r="H18" s="55"/>
      <c r="I18" s="55" t="e">
        <f>SUM(G18-#REF!)</f>
        <v>#REF!</v>
      </c>
    </row>
    <row r="19" spans="1:10" s="7" customFormat="1" ht="65.25" customHeight="1" x14ac:dyDescent="0.2">
      <c r="A19" s="41" t="s">
        <v>105</v>
      </c>
      <c r="B19" s="49" t="s">
        <v>73</v>
      </c>
      <c r="C19" s="49" t="s">
        <v>93</v>
      </c>
      <c r="D19" s="49" t="s">
        <v>96</v>
      </c>
      <c r="E19" s="49" t="s">
        <v>124</v>
      </c>
      <c r="F19" s="49" t="s">
        <v>37</v>
      </c>
      <c r="G19" s="50">
        <f>G20+G21+G24+G26+G25+G22+G27+G23</f>
        <v>5080.6000000000004</v>
      </c>
      <c r="H19" s="50">
        <f>H20+H21+H24+H26+H25+H22+H27+H23</f>
        <v>5067.4000000000005</v>
      </c>
      <c r="I19" s="50">
        <f>I20+I21+I24+I26+I25+I22+I27+I23</f>
        <v>13.200000000000069</v>
      </c>
    </row>
    <row r="20" spans="1:10" s="6" customFormat="1" ht="41.25" customHeight="1" x14ac:dyDescent="0.2">
      <c r="A20" s="44" t="s">
        <v>126</v>
      </c>
      <c r="B20" s="53" t="s">
        <v>73</v>
      </c>
      <c r="C20" s="53" t="s">
        <v>93</v>
      </c>
      <c r="D20" s="53" t="s">
        <v>96</v>
      </c>
      <c r="E20" s="53" t="s">
        <v>120</v>
      </c>
      <c r="F20" s="53" t="s">
        <v>78</v>
      </c>
      <c r="G20" s="55">
        <v>2590.5</v>
      </c>
      <c r="H20" s="55">
        <v>2583.5</v>
      </c>
      <c r="I20" s="50">
        <f t="shared" ref="I20:I41" si="0">G20-H20</f>
        <v>7</v>
      </c>
      <c r="J20" s="26"/>
    </row>
    <row r="21" spans="1:10" s="6" customFormat="1" ht="52.5" customHeight="1" x14ac:dyDescent="0.2">
      <c r="A21" s="44" t="s">
        <v>190</v>
      </c>
      <c r="B21" s="53" t="s">
        <v>73</v>
      </c>
      <c r="C21" s="53" t="s">
        <v>93</v>
      </c>
      <c r="D21" s="53" t="s">
        <v>96</v>
      </c>
      <c r="E21" s="53" t="s">
        <v>120</v>
      </c>
      <c r="F21" s="53" t="s">
        <v>79</v>
      </c>
      <c r="G21" s="55">
        <v>86.7</v>
      </c>
      <c r="H21" s="55">
        <v>86.7</v>
      </c>
      <c r="I21" s="50">
        <f>G21-H21</f>
        <v>0</v>
      </c>
    </row>
    <row r="22" spans="1:10" s="6" customFormat="1" ht="53.25" customHeight="1" x14ac:dyDescent="0.2">
      <c r="A22" s="44" t="s">
        <v>191</v>
      </c>
      <c r="B22" s="53" t="s">
        <v>73</v>
      </c>
      <c r="C22" s="53" t="s">
        <v>93</v>
      </c>
      <c r="D22" s="53" t="s">
        <v>96</v>
      </c>
      <c r="E22" s="53" t="s">
        <v>120</v>
      </c>
      <c r="F22" s="53" t="s">
        <v>117</v>
      </c>
      <c r="G22" s="55">
        <v>791.4</v>
      </c>
      <c r="H22" s="55">
        <v>791.2</v>
      </c>
      <c r="I22" s="50">
        <f>G22-H22</f>
        <v>0.19999999999993179</v>
      </c>
    </row>
    <row r="23" spans="1:10" s="6" customFormat="1" ht="0.75" customHeight="1" x14ac:dyDescent="0.2">
      <c r="A23" s="44" t="s">
        <v>168</v>
      </c>
      <c r="B23" s="53" t="s">
        <v>73</v>
      </c>
      <c r="C23" s="53" t="s">
        <v>93</v>
      </c>
      <c r="D23" s="53" t="s">
        <v>96</v>
      </c>
      <c r="E23" s="53" t="s">
        <v>120</v>
      </c>
      <c r="F23" s="53" t="s">
        <v>158</v>
      </c>
      <c r="G23" s="55"/>
      <c r="H23" s="55"/>
      <c r="I23" s="50">
        <f>G23-H23</f>
        <v>0</v>
      </c>
    </row>
    <row r="24" spans="1:10" s="6" customFormat="1" ht="30" customHeight="1" x14ac:dyDescent="0.2">
      <c r="A24" s="44" t="s">
        <v>180</v>
      </c>
      <c r="B24" s="53" t="s">
        <v>73</v>
      </c>
      <c r="C24" s="53" t="s">
        <v>93</v>
      </c>
      <c r="D24" s="53" t="s">
        <v>96</v>
      </c>
      <c r="E24" s="53" t="s">
        <v>120</v>
      </c>
      <c r="F24" s="53" t="s">
        <v>80</v>
      </c>
      <c r="G24" s="55">
        <v>1547.4</v>
      </c>
      <c r="H24" s="55">
        <v>1544.8</v>
      </c>
      <c r="I24" s="50">
        <f t="shared" si="0"/>
        <v>2.6000000000001364</v>
      </c>
    </row>
    <row r="25" spans="1:10" s="6" customFormat="1" ht="32.25" customHeight="1" x14ac:dyDescent="0.2">
      <c r="A25" s="44" t="s">
        <v>181</v>
      </c>
      <c r="B25" s="53" t="s">
        <v>73</v>
      </c>
      <c r="C25" s="53" t="s">
        <v>93</v>
      </c>
      <c r="D25" s="53" t="s">
        <v>96</v>
      </c>
      <c r="E25" s="53" t="s">
        <v>120</v>
      </c>
      <c r="F25" s="53" t="s">
        <v>109</v>
      </c>
      <c r="G25" s="55">
        <v>9.6</v>
      </c>
      <c r="H25" s="55">
        <v>9.6</v>
      </c>
      <c r="I25" s="50">
        <f t="shared" ref="I25" si="1">G25-H25</f>
        <v>0</v>
      </c>
    </row>
    <row r="26" spans="1:10" s="6" customFormat="1" ht="21" customHeight="1" x14ac:dyDescent="0.2">
      <c r="A26" s="43" t="s">
        <v>138</v>
      </c>
      <c r="B26" s="53" t="s">
        <v>73</v>
      </c>
      <c r="C26" s="53" t="s">
        <v>93</v>
      </c>
      <c r="D26" s="53" t="s">
        <v>96</v>
      </c>
      <c r="E26" s="53" t="s">
        <v>120</v>
      </c>
      <c r="F26" s="53" t="s">
        <v>81</v>
      </c>
      <c r="G26" s="55">
        <v>4</v>
      </c>
      <c r="H26" s="55">
        <v>0.6</v>
      </c>
      <c r="I26" s="50">
        <f t="shared" si="0"/>
        <v>3.4</v>
      </c>
    </row>
    <row r="27" spans="1:10" s="6" customFormat="1" ht="21.75" customHeight="1" x14ac:dyDescent="0.2">
      <c r="A27" s="43" t="s">
        <v>119</v>
      </c>
      <c r="B27" s="53" t="s">
        <v>73</v>
      </c>
      <c r="C27" s="53" t="s">
        <v>93</v>
      </c>
      <c r="D27" s="53" t="s">
        <v>96</v>
      </c>
      <c r="E27" s="53" t="s">
        <v>120</v>
      </c>
      <c r="F27" s="53" t="s">
        <v>118</v>
      </c>
      <c r="G27" s="55">
        <v>51</v>
      </c>
      <c r="H27" s="55">
        <v>51</v>
      </c>
      <c r="I27" s="50">
        <f t="shared" si="0"/>
        <v>0</v>
      </c>
    </row>
    <row r="28" spans="1:10" s="6" customFormat="1" ht="35.25" hidden="1" customHeight="1" x14ac:dyDescent="0.2">
      <c r="A28" s="41" t="s">
        <v>147</v>
      </c>
      <c r="B28" s="49" t="s">
        <v>73</v>
      </c>
      <c r="C28" s="49" t="s">
        <v>93</v>
      </c>
      <c r="D28" s="49" t="s">
        <v>98</v>
      </c>
      <c r="E28" s="49" t="s">
        <v>124</v>
      </c>
      <c r="F28" s="49" t="s">
        <v>37</v>
      </c>
      <c r="G28" s="50">
        <f>G29</f>
        <v>0</v>
      </c>
      <c r="H28" s="50">
        <f>H29</f>
        <v>0</v>
      </c>
      <c r="I28" s="50">
        <f t="shared" ref="I28:I29" si="2">G28-H28</f>
        <v>0</v>
      </c>
    </row>
    <row r="29" spans="1:10" s="6" customFormat="1" ht="21" hidden="1" customHeight="1" x14ac:dyDescent="0.2">
      <c r="A29" s="44" t="s">
        <v>148</v>
      </c>
      <c r="B29" s="53" t="s">
        <v>73</v>
      </c>
      <c r="C29" s="53" t="s">
        <v>93</v>
      </c>
      <c r="D29" s="53" t="s">
        <v>98</v>
      </c>
      <c r="E29" s="53" t="s">
        <v>145</v>
      </c>
      <c r="F29" s="53" t="s">
        <v>146</v>
      </c>
      <c r="G29" s="55">
        <v>0</v>
      </c>
      <c r="H29" s="55">
        <v>0</v>
      </c>
      <c r="I29" s="55">
        <f t="shared" si="2"/>
        <v>0</v>
      </c>
    </row>
    <row r="30" spans="1:10" s="6" customFormat="1" ht="23.25" customHeight="1" x14ac:dyDescent="0.2">
      <c r="A30" s="40" t="s">
        <v>121</v>
      </c>
      <c r="B30" s="49" t="s">
        <v>73</v>
      </c>
      <c r="C30" s="49" t="s">
        <v>93</v>
      </c>
      <c r="D30" s="49" t="s">
        <v>97</v>
      </c>
      <c r="E30" s="49" t="s">
        <v>124</v>
      </c>
      <c r="F30" s="49" t="s">
        <v>37</v>
      </c>
      <c r="G30" s="50">
        <f>G31</f>
        <v>50</v>
      </c>
      <c r="H30" s="50">
        <f>H31</f>
        <v>0</v>
      </c>
      <c r="I30" s="50">
        <f t="shared" si="0"/>
        <v>50</v>
      </c>
    </row>
    <row r="31" spans="1:10" s="6" customFormat="1" ht="57" customHeight="1" x14ac:dyDescent="0.2">
      <c r="A31" s="44" t="s">
        <v>191</v>
      </c>
      <c r="B31" s="53" t="s">
        <v>73</v>
      </c>
      <c r="C31" s="53" t="s">
        <v>93</v>
      </c>
      <c r="D31" s="53" t="s">
        <v>97</v>
      </c>
      <c r="E31" s="53" t="s">
        <v>122</v>
      </c>
      <c r="F31" s="53" t="s">
        <v>123</v>
      </c>
      <c r="G31" s="55">
        <v>50</v>
      </c>
      <c r="H31" s="55">
        <v>0</v>
      </c>
      <c r="I31" s="55">
        <f t="shared" si="0"/>
        <v>50</v>
      </c>
    </row>
    <row r="32" spans="1:10" s="6" customFormat="1" ht="30" customHeight="1" x14ac:dyDescent="0.2">
      <c r="A32" s="40" t="s">
        <v>150</v>
      </c>
      <c r="B32" s="49" t="s">
        <v>73</v>
      </c>
      <c r="C32" s="49" t="s">
        <v>93</v>
      </c>
      <c r="D32" s="49" t="s">
        <v>149</v>
      </c>
      <c r="E32" s="49" t="s">
        <v>124</v>
      </c>
      <c r="F32" s="49" t="s">
        <v>37</v>
      </c>
      <c r="G32" s="50">
        <f>G33+G34+G36+G35+G37</f>
        <v>128.4</v>
      </c>
      <c r="H32" s="50">
        <f>H33+H34+H36+H35+H37</f>
        <v>127.80000000000001</v>
      </c>
      <c r="I32" s="50">
        <f t="shared" ref="I32:I37" si="3">G32-H32</f>
        <v>0.59999999999999432</v>
      </c>
    </row>
    <row r="33" spans="1:9" s="6" customFormat="1" ht="65.25" customHeight="1" x14ac:dyDescent="0.25">
      <c r="A33" s="29" t="s">
        <v>164</v>
      </c>
      <c r="B33" s="53" t="s">
        <v>73</v>
      </c>
      <c r="C33" s="53" t="s">
        <v>93</v>
      </c>
      <c r="D33" s="53" t="s">
        <v>149</v>
      </c>
      <c r="E33" s="53" t="s">
        <v>152</v>
      </c>
      <c r="F33" s="53" t="s">
        <v>80</v>
      </c>
      <c r="G33" s="55">
        <v>25</v>
      </c>
      <c r="H33" s="55">
        <v>24.4</v>
      </c>
      <c r="I33" s="50">
        <f t="shared" si="3"/>
        <v>0.60000000000000142</v>
      </c>
    </row>
    <row r="34" spans="1:9" s="6" customFormat="1" ht="54" customHeight="1" x14ac:dyDescent="0.25">
      <c r="A34" s="30" t="s">
        <v>169</v>
      </c>
      <c r="B34" s="53" t="s">
        <v>73</v>
      </c>
      <c r="C34" s="53" t="s">
        <v>93</v>
      </c>
      <c r="D34" s="53" t="s">
        <v>149</v>
      </c>
      <c r="E34" s="53" t="s">
        <v>153</v>
      </c>
      <c r="F34" s="53" t="s">
        <v>80</v>
      </c>
      <c r="G34" s="55">
        <v>5</v>
      </c>
      <c r="H34" s="55">
        <v>5</v>
      </c>
      <c r="I34" s="50">
        <f t="shared" si="3"/>
        <v>0</v>
      </c>
    </row>
    <row r="35" spans="1:9" s="6" customFormat="1" ht="66.75" customHeight="1" x14ac:dyDescent="0.25">
      <c r="A35" s="30" t="s">
        <v>192</v>
      </c>
      <c r="B35" s="53" t="s">
        <v>73</v>
      </c>
      <c r="C35" s="53" t="s">
        <v>93</v>
      </c>
      <c r="D35" s="53" t="s">
        <v>149</v>
      </c>
      <c r="E35" s="53" t="s">
        <v>154</v>
      </c>
      <c r="F35" s="53" t="s">
        <v>80</v>
      </c>
      <c r="G35" s="55">
        <v>1.4</v>
      </c>
      <c r="H35" s="55">
        <v>1.4</v>
      </c>
      <c r="I35" s="50">
        <f t="shared" si="3"/>
        <v>0</v>
      </c>
    </row>
    <row r="36" spans="1:9" s="6" customFormat="1" ht="65.25" customHeight="1" x14ac:dyDescent="0.25">
      <c r="A36" s="30" t="s">
        <v>171</v>
      </c>
      <c r="B36" s="53" t="s">
        <v>73</v>
      </c>
      <c r="C36" s="53" t="s">
        <v>93</v>
      </c>
      <c r="D36" s="53" t="s">
        <v>149</v>
      </c>
      <c r="E36" s="53" t="s">
        <v>170</v>
      </c>
      <c r="F36" s="53" t="s">
        <v>80</v>
      </c>
      <c r="G36" s="55">
        <v>82.4</v>
      </c>
      <c r="H36" s="55">
        <v>82.4</v>
      </c>
      <c r="I36" s="55">
        <f t="shared" si="3"/>
        <v>0</v>
      </c>
    </row>
    <row r="37" spans="1:9" s="6" customFormat="1" ht="22.5" customHeight="1" x14ac:dyDescent="0.25">
      <c r="A37" s="34" t="s">
        <v>119</v>
      </c>
      <c r="B37" s="53" t="s">
        <v>73</v>
      </c>
      <c r="C37" s="53" t="s">
        <v>93</v>
      </c>
      <c r="D37" s="53" t="s">
        <v>149</v>
      </c>
      <c r="E37" s="53" t="s">
        <v>120</v>
      </c>
      <c r="F37" s="53" t="s">
        <v>118</v>
      </c>
      <c r="G37" s="55">
        <v>14.6</v>
      </c>
      <c r="H37" s="55">
        <v>14.6</v>
      </c>
      <c r="I37" s="55">
        <f t="shared" si="3"/>
        <v>0</v>
      </c>
    </row>
    <row r="38" spans="1:9" s="11" customFormat="1" ht="22.5" customHeight="1" x14ac:dyDescent="0.2">
      <c r="A38" s="40" t="s">
        <v>33</v>
      </c>
      <c r="B38" s="49" t="s">
        <v>73</v>
      </c>
      <c r="C38" s="49" t="s">
        <v>95</v>
      </c>
      <c r="D38" s="49" t="s">
        <v>94</v>
      </c>
      <c r="E38" s="49" t="s">
        <v>124</v>
      </c>
      <c r="F38" s="49" t="s">
        <v>37</v>
      </c>
      <c r="G38" s="52">
        <f>G39</f>
        <v>237.1</v>
      </c>
      <c r="H38" s="52">
        <f>H39</f>
        <v>237.1</v>
      </c>
      <c r="I38" s="50">
        <f>G38-H38</f>
        <v>0</v>
      </c>
    </row>
    <row r="39" spans="1:9" s="6" customFormat="1" ht="19.5" customHeight="1" x14ac:dyDescent="0.2">
      <c r="A39" s="40" t="s">
        <v>9</v>
      </c>
      <c r="B39" s="49" t="s">
        <v>73</v>
      </c>
      <c r="C39" s="49" t="s">
        <v>95</v>
      </c>
      <c r="D39" s="57" t="s">
        <v>100</v>
      </c>
      <c r="E39" s="57" t="s">
        <v>124</v>
      </c>
      <c r="F39" s="57" t="s">
        <v>37</v>
      </c>
      <c r="G39" s="50">
        <f>G40+G41+G42</f>
        <v>237.1</v>
      </c>
      <c r="H39" s="50">
        <f>H40+H41+H42</f>
        <v>237.1</v>
      </c>
      <c r="I39" s="50">
        <f t="shared" si="0"/>
        <v>0</v>
      </c>
    </row>
    <row r="40" spans="1:9" s="6" customFormat="1" ht="45.75" customHeight="1" x14ac:dyDescent="0.2">
      <c r="A40" s="44" t="s">
        <v>193</v>
      </c>
      <c r="B40" s="53" t="s">
        <v>73</v>
      </c>
      <c r="C40" s="53" t="s">
        <v>95</v>
      </c>
      <c r="D40" s="58" t="s">
        <v>100</v>
      </c>
      <c r="E40" s="58" t="s">
        <v>125</v>
      </c>
      <c r="F40" s="58" t="s">
        <v>78</v>
      </c>
      <c r="G40" s="55">
        <v>151.5</v>
      </c>
      <c r="H40" s="55">
        <v>151.5</v>
      </c>
      <c r="I40" s="50">
        <f t="shared" si="0"/>
        <v>0</v>
      </c>
    </row>
    <row r="41" spans="1:9" s="6" customFormat="1" ht="58.5" customHeight="1" x14ac:dyDescent="0.2">
      <c r="A41" s="44" t="s">
        <v>191</v>
      </c>
      <c r="B41" s="53" t="s">
        <v>73</v>
      </c>
      <c r="C41" s="53" t="s">
        <v>95</v>
      </c>
      <c r="D41" s="58" t="s">
        <v>100</v>
      </c>
      <c r="E41" s="58" t="s">
        <v>125</v>
      </c>
      <c r="F41" s="58" t="s">
        <v>117</v>
      </c>
      <c r="G41" s="55">
        <v>44.6</v>
      </c>
      <c r="H41" s="55">
        <v>44.6</v>
      </c>
      <c r="I41" s="50">
        <f t="shared" si="0"/>
        <v>0</v>
      </c>
    </row>
    <row r="42" spans="1:9" s="6" customFormat="1" ht="27.75" customHeight="1" x14ac:dyDescent="0.2">
      <c r="A42" s="44" t="s">
        <v>180</v>
      </c>
      <c r="B42" s="53" t="s">
        <v>73</v>
      </c>
      <c r="C42" s="53" t="s">
        <v>95</v>
      </c>
      <c r="D42" s="58" t="s">
        <v>100</v>
      </c>
      <c r="E42" s="58" t="s">
        <v>125</v>
      </c>
      <c r="F42" s="58" t="s">
        <v>80</v>
      </c>
      <c r="G42" s="55">
        <v>41</v>
      </c>
      <c r="H42" s="55">
        <v>41</v>
      </c>
      <c r="I42" s="50">
        <f t="shared" ref="I42" si="4">G42-H42</f>
        <v>0</v>
      </c>
    </row>
    <row r="43" spans="1:9" s="7" customFormat="1" ht="37.5" customHeight="1" x14ac:dyDescent="0.2">
      <c r="A43" s="45" t="s">
        <v>34</v>
      </c>
      <c r="B43" s="59" t="s">
        <v>73</v>
      </c>
      <c r="C43" s="59" t="s">
        <v>100</v>
      </c>
      <c r="D43" s="59" t="s">
        <v>94</v>
      </c>
      <c r="E43" s="59" t="s">
        <v>124</v>
      </c>
      <c r="F43" s="59" t="s">
        <v>37</v>
      </c>
      <c r="G43" s="52">
        <f>SUM(G44+G47)+G50</f>
        <v>450.5</v>
      </c>
      <c r="H43" s="52">
        <f>SUM(H44+H47)+H50</f>
        <v>423.3</v>
      </c>
      <c r="I43" s="52">
        <f>SUM(I44+I47)+I50</f>
        <v>27.2</v>
      </c>
    </row>
    <row r="44" spans="1:9" s="7" customFormat="1" ht="50.25" customHeight="1" x14ac:dyDescent="0.2">
      <c r="A44" s="41" t="s">
        <v>36</v>
      </c>
      <c r="B44" s="49" t="s">
        <v>73</v>
      </c>
      <c r="C44" s="49" t="s">
        <v>100</v>
      </c>
      <c r="D44" s="49" t="s">
        <v>101</v>
      </c>
      <c r="E44" s="49" t="s">
        <v>124</v>
      </c>
      <c r="F44" s="49" t="s">
        <v>37</v>
      </c>
      <c r="G44" s="50">
        <f>G45</f>
        <v>401.3</v>
      </c>
      <c r="H44" s="50">
        <f>H45</f>
        <v>401.3</v>
      </c>
      <c r="I44" s="50">
        <f t="shared" ref="I44:I45" si="5">G44-H44</f>
        <v>0</v>
      </c>
    </row>
    <row r="45" spans="1:9" s="6" customFormat="1" ht="32.25" customHeight="1" x14ac:dyDescent="0.2">
      <c r="A45" s="44" t="s">
        <v>180</v>
      </c>
      <c r="B45" s="53" t="s">
        <v>73</v>
      </c>
      <c r="C45" s="53" t="s">
        <v>100</v>
      </c>
      <c r="D45" s="53" t="s">
        <v>101</v>
      </c>
      <c r="E45" s="53" t="s">
        <v>128</v>
      </c>
      <c r="F45" s="53" t="s">
        <v>80</v>
      </c>
      <c r="G45" s="55">
        <v>401.3</v>
      </c>
      <c r="H45" s="55">
        <v>401.3</v>
      </c>
      <c r="I45" s="50">
        <f t="shared" si="5"/>
        <v>0</v>
      </c>
    </row>
    <row r="46" spans="1:9" s="6" customFormat="1" ht="18" hidden="1" customHeight="1" x14ac:dyDescent="0.2">
      <c r="A46" s="43" t="s">
        <v>8</v>
      </c>
      <c r="B46" s="53" t="s">
        <v>73</v>
      </c>
      <c r="C46" s="53" t="s">
        <v>73</v>
      </c>
      <c r="D46" s="53" t="s">
        <v>42</v>
      </c>
      <c r="E46" s="53" t="s">
        <v>43</v>
      </c>
      <c r="F46" s="53" t="s">
        <v>44</v>
      </c>
      <c r="G46" s="55"/>
      <c r="H46" s="55"/>
      <c r="I46" s="55" t="e">
        <f>SUM(G46-#REF!)</f>
        <v>#REF!</v>
      </c>
    </row>
    <row r="47" spans="1:9" s="8" customFormat="1" ht="21.75" customHeight="1" x14ac:dyDescent="0.2">
      <c r="A47" s="40" t="s">
        <v>65</v>
      </c>
      <c r="B47" s="49" t="s">
        <v>73</v>
      </c>
      <c r="C47" s="49" t="s">
        <v>100</v>
      </c>
      <c r="D47" s="49" t="s">
        <v>32</v>
      </c>
      <c r="E47" s="49" t="s">
        <v>124</v>
      </c>
      <c r="F47" s="49" t="s">
        <v>37</v>
      </c>
      <c r="G47" s="50">
        <f>SUM(G48+G49)</f>
        <v>27.2</v>
      </c>
      <c r="H47" s="50">
        <f>SUM(H48+H49)</f>
        <v>0</v>
      </c>
      <c r="I47" s="50">
        <f t="shared" ref="I47:I48" si="6">G47-H47</f>
        <v>27.2</v>
      </c>
    </row>
    <row r="48" spans="1:9" s="6" customFormat="1" ht="35.25" customHeight="1" x14ac:dyDescent="0.2">
      <c r="A48" s="44" t="s">
        <v>107</v>
      </c>
      <c r="B48" s="53" t="s">
        <v>73</v>
      </c>
      <c r="C48" s="53" t="s">
        <v>100</v>
      </c>
      <c r="D48" s="53" t="s">
        <v>32</v>
      </c>
      <c r="E48" s="53" t="s">
        <v>129</v>
      </c>
      <c r="F48" s="53" t="s">
        <v>80</v>
      </c>
      <c r="G48" s="55">
        <v>27.2</v>
      </c>
      <c r="H48" s="55">
        <v>0</v>
      </c>
      <c r="I48" s="50">
        <f t="shared" si="6"/>
        <v>27.2</v>
      </c>
    </row>
    <row r="49" spans="1:9" s="6" customFormat="1" ht="15.75" hidden="1" x14ac:dyDescent="0.2">
      <c r="A49" s="43" t="s">
        <v>8</v>
      </c>
      <c r="B49" s="53" t="s">
        <v>73</v>
      </c>
      <c r="C49" s="53" t="s">
        <v>73</v>
      </c>
      <c r="D49" s="53" t="s">
        <v>64</v>
      </c>
      <c r="E49" s="53" t="s">
        <v>66</v>
      </c>
      <c r="F49" s="53" t="s">
        <v>59</v>
      </c>
      <c r="G49" s="55"/>
      <c r="H49" s="55"/>
      <c r="I49" s="55" t="e">
        <f>SUM(G49-#REF!)</f>
        <v>#REF!</v>
      </c>
    </row>
    <row r="50" spans="1:9" s="6" customFormat="1" ht="48.75" customHeight="1" x14ac:dyDescent="0.2">
      <c r="A50" s="41" t="s">
        <v>130</v>
      </c>
      <c r="B50" s="49" t="s">
        <v>73</v>
      </c>
      <c r="C50" s="49" t="s">
        <v>100</v>
      </c>
      <c r="D50" s="49" t="s">
        <v>131</v>
      </c>
      <c r="E50" s="49" t="s">
        <v>124</v>
      </c>
      <c r="F50" s="49" t="s">
        <v>37</v>
      </c>
      <c r="G50" s="50">
        <f>G51+G52</f>
        <v>22</v>
      </c>
      <c r="H50" s="50">
        <f>H51+H52</f>
        <v>22</v>
      </c>
      <c r="I50" s="50">
        <f>I51+I52</f>
        <v>0</v>
      </c>
    </row>
    <row r="51" spans="1:9" s="6" customFormat="1" ht="63" customHeight="1" x14ac:dyDescent="0.2">
      <c r="A51" s="44" t="s">
        <v>194</v>
      </c>
      <c r="B51" s="53" t="s">
        <v>73</v>
      </c>
      <c r="C51" s="53" t="s">
        <v>100</v>
      </c>
      <c r="D51" s="53" t="s">
        <v>131</v>
      </c>
      <c r="E51" s="53" t="s">
        <v>132</v>
      </c>
      <c r="F51" s="53" t="s">
        <v>80</v>
      </c>
      <c r="G51" s="55">
        <v>3</v>
      </c>
      <c r="H51" s="55">
        <v>3</v>
      </c>
      <c r="I51" s="55">
        <f>G51-H51</f>
        <v>0</v>
      </c>
    </row>
    <row r="52" spans="1:9" s="6" customFormat="1" ht="33" customHeight="1" x14ac:dyDescent="0.2">
      <c r="A52" s="44" t="s">
        <v>106</v>
      </c>
      <c r="B52" s="53" t="s">
        <v>73</v>
      </c>
      <c r="C52" s="53" t="s">
        <v>100</v>
      </c>
      <c r="D52" s="53" t="s">
        <v>131</v>
      </c>
      <c r="E52" s="53" t="s">
        <v>127</v>
      </c>
      <c r="F52" s="53" t="s">
        <v>80</v>
      </c>
      <c r="G52" s="55">
        <v>19</v>
      </c>
      <c r="H52" s="55">
        <v>19</v>
      </c>
      <c r="I52" s="55">
        <f>G52-H52</f>
        <v>0</v>
      </c>
    </row>
    <row r="53" spans="1:9" s="7" customFormat="1" ht="27" customHeight="1" x14ac:dyDescent="0.2">
      <c r="A53" s="40" t="s">
        <v>10</v>
      </c>
      <c r="B53" s="49" t="s">
        <v>73</v>
      </c>
      <c r="C53" s="49" t="s">
        <v>96</v>
      </c>
      <c r="D53" s="49" t="s">
        <v>94</v>
      </c>
      <c r="E53" s="49" t="s">
        <v>124</v>
      </c>
      <c r="F53" s="49" t="s">
        <v>37</v>
      </c>
      <c r="G53" s="50">
        <f>G54</f>
        <v>901.1</v>
      </c>
      <c r="H53" s="50">
        <f>H54</f>
        <v>901.1</v>
      </c>
      <c r="I53" s="50">
        <f t="shared" ref="I53" si="7">G53-H53</f>
        <v>0</v>
      </c>
    </row>
    <row r="54" spans="1:9" s="6" customFormat="1" ht="21.75" customHeight="1" x14ac:dyDescent="0.2">
      <c r="A54" s="40" t="s">
        <v>195</v>
      </c>
      <c r="B54" s="49" t="s">
        <v>73</v>
      </c>
      <c r="C54" s="49" t="s">
        <v>96</v>
      </c>
      <c r="D54" s="49" t="s">
        <v>104</v>
      </c>
      <c r="E54" s="49" t="s">
        <v>124</v>
      </c>
      <c r="F54" s="49" t="s">
        <v>37</v>
      </c>
      <c r="G54" s="50">
        <f>SUM(G56:G57)+G55</f>
        <v>901.1</v>
      </c>
      <c r="H54" s="50">
        <f>SUM(H56:H57)+H55</f>
        <v>901.1</v>
      </c>
      <c r="I54" s="50">
        <f>SUM(I56:I57)</f>
        <v>0</v>
      </c>
    </row>
    <row r="55" spans="1:9" s="6" customFormat="1" ht="105" customHeight="1" x14ac:dyDescent="0.2">
      <c r="A55" s="44" t="s">
        <v>196</v>
      </c>
      <c r="B55" s="53" t="s">
        <v>73</v>
      </c>
      <c r="C55" s="53" t="s">
        <v>96</v>
      </c>
      <c r="D55" s="53" t="s">
        <v>104</v>
      </c>
      <c r="E55" s="53" t="s">
        <v>175</v>
      </c>
      <c r="F55" s="53" t="s">
        <v>80</v>
      </c>
      <c r="G55" s="55">
        <v>1.6</v>
      </c>
      <c r="H55" s="55">
        <v>1.6</v>
      </c>
      <c r="I55" s="55">
        <f t="shared" ref="I55:I57" si="8">G55-H55</f>
        <v>0</v>
      </c>
    </row>
    <row r="56" spans="1:9" s="6" customFormat="1" ht="30.75" customHeight="1" x14ac:dyDescent="0.2">
      <c r="A56" s="44" t="s">
        <v>180</v>
      </c>
      <c r="B56" s="53" t="s">
        <v>73</v>
      </c>
      <c r="C56" s="53" t="s">
        <v>96</v>
      </c>
      <c r="D56" s="53" t="s">
        <v>104</v>
      </c>
      <c r="E56" s="53" t="s">
        <v>133</v>
      </c>
      <c r="F56" s="53" t="s">
        <v>80</v>
      </c>
      <c r="G56" s="55">
        <v>893.2</v>
      </c>
      <c r="H56" s="55">
        <v>893.2</v>
      </c>
      <c r="I56" s="55">
        <f t="shared" si="8"/>
        <v>0</v>
      </c>
    </row>
    <row r="57" spans="1:9" s="6" customFormat="1" ht="37.5" customHeight="1" x14ac:dyDescent="0.2">
      <c r="A57" s="44" t="s">
        <v>181</v>
      </c>
      <c r="B57" s="53" t="s">
        <v>73</v>
      </c>
      <c r="C57" s="53" t="s">
        <v>96</v>
      </c>
      <c r="D57" s="53" t="s">
        <v>104</v>
      </c>
      <c r="E57" s="53" t="s">
        <v>133</v>
      </c>
      <c r="F57" s="53" t="s">
        <v>109</v>
      </c>
      <c r="G57" s="55">
        <v>6.3</v>
      </c>
      <c r="H57" s="55">
        <v>6.3</v>
      </c>
      <c r="I57" s="55">
        <f t="shared" si="8"/>
        <v>0</v>
      </c>
    </row>
    <row r="58" spans="1:9" s="7" customFormat="1" ht="23.25" customHeight="1" x14ac:dyDescent="0.2">
      <c r="A58" s="40" t="s">
        <v>12</v>
      </c>
      <c r="B58" s="49" t="s">
        <v>73</v>
      </c>
      <c r="C58" s="49" t="s">
        <v>104</v>
      </c>
      <c r="D58" s="49" t="s">
        <v>94</v>
      </c>
      <c r="E58" s="49" t="s">
        <v>124</v>
      </c>
      <c r="F58" s="49" t="s">
        <v>37</v>
      </c>
      <c r="G58" s="50">
        <f>G70+G82+G67</f>
        <v>10298.299999999999</v>
      </c>
      <c r="H58" s="50">
        <f>H70+H82+H67</f>
        <v>10009.1</v>
      </c>
      <c r="I58" s="50">
        <f t="shared" ref="I58" si="9">G58-H58</f>
        <v>289.19999999999891</v>
      </c>
    </row>
    <row r="59" spans="1:9" s="7" customFormat="1" ht="1.5" hidden="1" customHeight="1" x14ac:dyDescent="0.2">
      <c r="A59" s="40" t="s">
        <v>13</v>
      </c>
      <c r="B59" s="49" t="s">
        <v>37</v>
      </c>
      <c r="C59" s="49" t="s">
        <v>37</v>
      </c>
      <c r="D59" s="49" t="s">
        <v>46</v>
      </c>
      <c r="E59" s="49" t="s">
        <v>38</v>
      </c>
      <c r="F59" s="49" t="s">
        <v>37</v>
      </c>
      <c r="G59" s="50">
        <f>SUM(G60:G66)</f>
        <v>0</v>
      </c>
      <c r="H59" s="50">
        <f>SUM(H60:H66)</f>
        <v>0</v>
      </c>
      <c r="I59" s="50" t="e">
        <f>SUM(I60:I66)</f>
        <v>#REF!</v>
      </c>
    </row>
    <row r="60" spans="1:9" s="6" customFormat="1" ht="30" hidden="1" x14ac:dyDescent="0.2">
      <c r="A60" s="44" t="s">
        <v>11</v>
      </c>
      <c r="B60" s="53" t="s">
        <v>73</v>
      </c>
      <c r="C60" s="53" t="s">
        <v>73</v>
      </c>
      <c r="D60" s="53" t="s">
        <v>46</v>
      </c>
      <c r="E60" s="53" t="s">
        <v>47</v>
      </c>
      <c r="F60" s="53" t="s">
        <v>45</v>
      </c>
      <c r="G60" s="55"/>
      <c r="H60" s="55"/>
      <c r="I60" s="55" t="e">
        <f>SUM(G60-#REF!)</f>
        <v>#REF!</v>
      </c>
    </row>
    <row r="61" spans="1:9" s="6" customFormat="1" ht="30" hidden="1" x14ac:dyDescent="0.2">
      <c r="A61" s="44" t="s">
        <v>71</v>
      </c>
      <c r="B61" s="53" t="s">
        <v>73</v>
      </c>
      <c r="C61" s="53" t="s">
        <v>73</v>
      </c>
      <c r="D61" s="53" t="s">
        <v>46</v>
      </c>
      <c r="E61" s="53" t="s">
        <v>48</v>
      </c>
      <c r="F61" s="53" t="s">
        <v>45</v>
      </c>
      <c r="G61" s="55"/>
      <c r="H61" s="55"/>
      <c r="I61" s="55" t="e">
        <f>SUM(G61-#REF!)</f>
        <v>#REF!</v>
      </c>
    </row>
    <row r="62" spans="1:9" s="6" customFormat="1" ht="15.75" hidden="1" x14ac:dyDescent="0.2">
      <c r="A62" s="43" t="s">
        <v>5</v>
      </c>
      <c r="B62" s="53" t="s">
        <v>73</v>
      </c>
      <c r="C62" s="53" t="s">
        <v>73</v>
      </c>
      <c r="D62" s="53" t="s">
        <v>46</v>
      </c>
      <c r="E62" s="53" t="s">
        <v>72</v>
      </c>
      <c r="F62" s="53" t="s">
        <v>27</v>
      </c>
      <c r="G62" s="55">
        <v>0</v>
      </c>
      <c r="H62" s="55">
        <v>0</v>
      </c>
      <c r="I62" s="55" t="e">
        <f>SUM(G62-#REF!)</f>
        <v>#REF!</v>
      </c>
    </row>
    <row r="63" spans="1:9" s="6" customFormat="1" ht="15.75" hidden="1" x14ac:dyDescent="0.2">
      <c r="A63" s="43" t="s">
        <v>15</v>
      </c>
      <c r="B63" s="53" t="s">
        <v>73</v>
      </c>
      <c r="C63" s="53" t="s">
        <v>73</v>
      </c>
      <c r="D63" s="53" t="s">
        <v>46</v>
      </c>
      <c r="E63" s="53" t="s">
        <v>72</v>
      </c>
      <c r="F63" s="53" t="s">
        <v>27</v>
      </c>
      <c r="G63" s="55"/>
      <c r="H63" s="55"/>
      <c r="I63" s="55" t="e">
        <f>SUM(G63-#REF!)</f>
        <v>#REF!</v>
      </c>
    </row>
    <row r="64" spans="1:9" s="6" customFormat="1" ht="30" hidden="1" x14ac:dyDescent="0.2">
      <c r="A64" s="44" t="s">
        <v>11</v>
      </c>
      <c r="B64" s="53" t="s">
        <v>73</v>
      </c>
      <c r="C64" s="53" t="s">
        <v>73</v>
      </c>
      <c r="D64" s="53" t="s">
        <v>46</v>
      </c>
      <c r="E64" s="53" t="s">
        <v>49</v>
      </c>
      <c r="F64" s="53" t="s">
        <v>45</v>
      </c>
      <c r="G64" s="55">
        <v>0</v>
      </c>
      <c r="H64" s="55"/>
      <c r="I64" s="55" t="e">
        <f>SUM(G64-#REF!)</f>
        <v>#REF!</v>
      </c>
    </row>
    <row r="65" spans="1:9" s="6" customFormat="1" ht="15.75" hidden="1" x14ac:dyDescent="0.2">
      <c r="A65" s="43" t="s">
        <v>5</v>
      </c>
      <c r="B65" s="53" t="s">
        <v>73</v>
      </c>
      <c r="C65" s="53" t="s">
        <v>73</v>
      </c>
      <c r="D65" s="53" t="s">
        <v>46</v>
      </c>
      <c r="E65" s="53" t="s">
        <v>49</v>
      </c>
      <c r="F65" s="53" t="s">
        <v>27</v>
      </c>
      <c r="G65" s="55"/>
      <c r="H65" s="55"/>
      <c r="I65" s="55" t="e">
        <f>SUM(G65-#REF!)</f>
        <v>#REF!</v>
      </c>
    </row>
    <row r="66" spans="1:9" s="6" customFormat="1" ht="30" hidden="1" x14ac:dyDescent="0.2">
      <c r="A66" s="44" t="s">
        <v>11</v>
      </c>
      <c r="B66" s="53" t="s">
        <v>73</v>
      </c>
      <c r="C66" s="53" t="s">
        <v>73</v>
      </c>
      <c r="D66" s="53" t="s">
        <v>46</v>
      </c>
      <c r="E66" s="53" t="s">
        <v>49</v>
      </c>
      <c r="F66" s="53" t="s">
        <v>27</v>
      </c>
      <c r="G66" s="55"/>
      <c r="H66" s="55"/>
      <c r="I66" s="55" t="e">
        <f>SUM(G66-#REF!)</f>
        <v>#REF!</v>
      </c>
    </row>
    <row r="67" spans="1:9" s="6" customFormat="1" ht="22.5" customHeight="1" x14ac:dyDescent="0.2">
      <c r="A67" s="41" t="s">
        <v>13</v>
      </c>
      <c r="B67" s="49" t="s">
        <v>73</v>
      </c>
      <c r="C67" s="49" t="s">
        <v>104</v>
      </c>
      <c r="D67" s="49" t="s">
        <v>93</v>
      </c>
      <c r="E67" s="49" t="s">
        <v>124</v>
      </c>
      <c r="F67" s="49" t="s">
        <v>37</v>
      </c>
      <c r="G67" s="50">
        <f>G69+G68</f>
        <v>4.7</v>
      </c>
      <c r="H67" s="50">
        <f>H69+H68</f>
        <v>4.5999999999999996</v>
      </c>
      <c r="I67" s="55">
        <f t="shared" ref="I67" si="10">G67-H67</f>
        <v>0.10000000000000053</v>
      </c>
    </row>
    <row r="68" spans="1:9" s="6" customFormat="1" ht="26.25" customHeight="1" x14ac:dyDescent="0.2">
      <c r="A68" s="44" t="s">
        <v>180</v>
      </c>
      <c r="B68" s="53" t="s">
        <v>73</v>
      </c>
      <c r="C68" s="53" t="s">
        <v>104</v>
      </c>
      <c r="D68" s="53" t="s">
        <v>93</v>
      </c>
      <c r="E68" s="53" t="s">
        <v>134</v>
      </c>
      <c r="F68" s="53" t="s">
        <v>80</v>
      </c>
      <c r="G68" s="55">
        <v>2.7</v>
      </c>
      <c r="H68" s="55">
        <v>2.6</v>
      </c>
      <c r="I68" s="55">
        <f>G68-H68</f>
        <v>0.10000000000000009</v>
      </c>
    </row>
    <row r="69" spans="1:9" s="6" customFormat="1" ht="37.5" customHeight="1" x14ac:dyDescent="0.2">
      <c r="A69" s="44" t="s">
        <v>181</v>
      </c>
      <c r="B69" s="53" t="s">
        <v>73</v>
      </c>
      <c r="C69" s="53" t="s">
        <v>104</v>
      </c>
      <c r="D69" s="53" t="s">
        <v>93</v>
      </c>
      <c r="E69" s="53" t="s">
        <v>134</v>
      </c>
      <c r="F69" s="53" t="s">
        <v>109</v>
      </c>
      <c r="G69" s="55">
        <v>2</v>
      </c>
      <c r="H69" s="55">
        <v>2</v>
      </c>
      <c r="I69" s="55">
        <f t="shared" ref="I69" si="11">G69-H69</f>
        <v>0</v>
      </c>
    </row>
    <row r="70" spans="1:9" s="7" customFormat="1" ht="22.5" customHeight="1" x14ac:dyDescent="0.2">
      <c r="A70" s="40" t="s">
        <v>14</v>
      </c>
      <c r="B70" s="49" t="s">
        <v>73</v>
      </c>
      <c r="C70" s="49" t="s">
        <v>104</v>
      </c>
      <c r="D70" s="49" t="s">
        <v>95</v>
      </c>
      <c r="E70" s="49" t="s">
        <v>124</v>
      </c>
      <c r="F70" s="49" t="s">
        <v>37</v>
      </c>
      <c r="G70" s="50">
        <f>G77+G79+G81+G80+G78</f>
        <v>960.30000000000018</v>
      </c>
      <c r="H70" s="50">
        <f>H77+H79+H81+H80+H78</f>
        <v>851.80000000000007</v>
      </c>
      <c r="I70" s="50">
        <f>G70-H70</f>
        <v>108.50000000000011</v>
      </c>
    </row>
    <row r="71" spans="1:9" s="6" customFormat="1" ht="30" hidden="1" x14ac:dyDescent="0.2">
      <c r="A71" s="44" t="s">
        <v>11</v>
      </c>
      <c r="B71" s="53" t="s">
        <v>73</v>
      </c>
      <c r="C71" s="53" t="s">
        <v>73</v>
      </c>
      <c r="D71" s="53" t="s">
        <v>50</v>
      </c>
      <c r="E71" s="53" t="s">
        <v>51</v>
      </c>
      <c r="F71" s="53" t="s">
        <v>45</v>
      </c>
      <c r="G71" s="55"/>
      <c r="H71" s="55"/>
      <c r="I71" s="55" t="e">
        <f>SUM(G71-#REF!)</f>
        <v>#REF!</v>
      </c>
    </row>
    <row r="72" spans="1:9" s="6" customFormat="1" ht="30" hidden="1" x14ac:dyDescent="0.2">
      <c r="A72" s="44" t="s">
        <v>11</v>
      </c>
      <c r="B72" s="53" t="s">
        <v>73</v>
      </c>
      <c r="C72" s="53" t="s">
        <v>73</v>
      </c>
      <c r="D72" s="53" t="s">
        <v>50</v>
      </c>
      <c r="E72" s="53" t="s">
        <v>52</v>
      </c>
      <c r="F72" s="53" t="s">
        <v>45</v>
      </c>
      <c r="G72" s="55">
        <v>0</v>
      </c>
      <c r="H72" s="55"/>
      <c r="I72" s="55" t="e">
        <f>SUM(G72-#REF!)</f>
        <v>#REF!</v>
      </c>
    </row>
    <row r="73" spans="1:9" s="6" customFormat="1" ht="30" hidden="1" x14ac:dyDescent="0.2">
      <c r="A73" s="44" t="s">
        <v>11</v>
      </c>
      <c r="B73" s="53" t="s">
        <v>73</v>
      </c>
      <c r="C73" s="53" t="s">
        <v>73</v>
      </c>
      <c r="D73" s="53" t="s">
        <v>50</v>
      </c>
      <c r="E73" s="53" t="s">
        <v>51</v>
      </c>
      <c r="F73" s="53" t="s">
        <v>77</v>
      </c>
      <c r="G73" s="55">
        <v>0</v>
      </c>
      <c r="H73" s="55"/>
      <c r="I73" s="55" t="e">
        <f>SUM(G73-#REF!)</f>
        <v>#REF!</v>
      </c>
    </row>
    <row r="74" spans="1:9" s="6" customFormat="1" ht="15.75" hidden="1" x14ac:dyDescent="0.2">
      <c r="A74" s="44" t="s">
        <v>16</v>
      </c>
      <c r="B74" s="53" t="s">
        <v>73</v>
      </c>
      <c r="C74" s="53" t="s">
        <v>73</v>
      </c>
      <c r="D74" s="53" t="s">
        <v>50</v>
      </c>
      <c r="E74" s="53" t="s">
        <v>75</v>
      </c>
      <c r="F74" s="53" t="s">
        <v>45</v>
      </c>
      <c r="G74" s="55">
        <v>0</v>
      </c>
      <c r="H74" s="55"/>
      <c r="I74" s="55" t="e">
        <f>SUM(G74-#REF!)</f>
        <v>#REF!</v>
      </c>
    </row>
    <row r="75" spans="1:9" s="6" customFormat="1" ht="30" hidden="1" x14ac:dyDescent="0.2">
      <c r="A75" s="44" t="s">
        <v>11</v>
      </c>
      <c r="B75" s="53" t="s">
        <v>73</v>
      </c>
      <c r="C75" s="53" t="s">
        <v>73</v>
      </c>
      <c r="D75" s="53" t="s">
        <v>50</v>
      </c>
      <c r="E75" s="53" t="s">
        <v>53</v>
      </c>
      <c r="F75" s="53" t="s">
        <v>45</v>
      </c>
      <c r="G75" s="55"/>
      <c r="H75" s="55"/>
      <c r="I75" s="55" t="e">
        <f>SUM(G75-#REF!)</f>
        <v>#REF!</v>
      </c>
    </row>
    <row r="76" spans="1:9" s="6" customFormat="1" ht="15.75" hidden="1" x14ac:dyDescent="0.2">
      <c r="A76" s="43" t="s">
        <v>5</v>
      </c>
      <c r="B76" s="53" t="s">
        <v>73</v>
      </c>
      <c r="C76" s="53" t="s">
        <v>73</v>
      </c>
      <c r="D76" s="53" t="s">
        <v>50</v>
      </c>
      <c r="E76" s="53" t="s">
        <v>53</v>
      </c>
      <c r="F76" s="53" t="s">
        <v>27</v>
      </c>
      <c r="G76" s="55"/>
      <c r="H76" s="55"/>
      <c r="I76" s="55"/>
    </row>
    <row r="77" spans="1:9" s="6" customFormat="1" ht="76.5" customHeight="1" x14ac:dyDescent="0.2">
      <c r="A77" s="44" t="s">
        <v>197</v>
      </c>
      <c r="B77" s="53" t="s">
        <v>73</v>
      </c>
      <c r="C77" s="53" t="s">
        <v>104</v>
      </c>
      <c r="D77" s="53" t="s">
        <v>95</v>
      </c>
      <c r="E77" s="53" t="s">
        <v>182</v>
      </c>
      <c r="F77" s="53" t="s">
        <v>156</v>
      </c>
      <c r="G77" s="55">
        <v>54.6</v>
      </c>
      <c r="H77" s="55">
        <v>54.6</v>
      </c>
      <c r="I77" s="50">
        <f t="shared" ref="I77" si="12">G77-H77</f>
        <v>0</v>
      </c>
    </row>
    <row r="78" spans="1:9" s="6" customFormat="1" ht="66.75" customHeight="1" x14ac:dyDescent="0.2">
      <c r="A78" s="44" t="s">
        <v>198</v>
      </c>
      <c r="B78" s="53" t="s">
        <v>73</v>
      </c>
      <c r="C78" s="53" t="s">
        <v>104</v>
      </c>
      <c r="D78" s="53" t="s">
        <v>95</v>
      </c>
      <c r="E78" s="53" t="s">
        <v>183</v>
      </c>
      <c r="F78" s="53" t="s">
        <v>156</v>
      </c>
      <c r="G78" s="55">
        <v>14.7</v>
      </c>
      <c r="H78" s="55">
        <v>14.7</v>
      </c>
      <c r="I78" s="50">
        <f t="shared" ref="I78" si="13">G78-H78</f>
        <v>0</v>
      </c>
    </row>
    <row r="79" spans="1:9" s="6" customFormat="1" ht="91.5" customHeight="1" x14ac:dyDescent="0.2">
      <c r="A79" s="44" t="s">
        <v>199</v>
      </c>
      <c r="B79" s="53" t="s">
        <v>73</v>
      </c>
      <c r="C79" s="53" t="s">
        <v>104</v>
      </c>
      <c r="D79" s="53" t="s">
        <v>95</v>
      </c>
      <c r="E79" s="53" t="s">
        <v>151</v>
      </c>
      <c r="F79" s="53" t="s">
        <v>80</v>
      </c>
      <c r="G79" s="55">
        <v>291.3</v>
      </c>
      <c r="H79" s="55">
        <v>182.8</v>
      </c>
      <c r="I79" s="55">
        <f t="shared" ref="I79" si="14">G79-H79</f>
        <v>108.5</v>
      </c>
    </row>
    <row r="80" spans="1:9" s="6" customFormat="1" ht="0.75" customHeight="1" x14ac:dyDescent="0.25">
      <c r="A80" s="30" t="s">
        <v>165</v>
      </c>
      <c r="B80" s="53" t="s">
        <v>73</v>
      </c>
      <c r="C80" s="53" t="s">
        <v>104</v>
      </c>
      <c r="D80" s="53" t="s">
        <v>95</v>
      </c>
      <c r="E80" s="53" t="s">
        <v>157</v>
      </c>
      <c r="F80" s="53" t="s">
        <v>80</v>
      </c>
      <c r="G80" s="55">
        <v>0</v>
      </c>
      <c r="H80" s="55">
        <v>0</v>
      </c>
      <c r="I80" s="55">
        <f t="shared" ref="I80:I81" si="15">G80-H80</f>
        <v>0</v>
      </c>
    </row>
    <row r="81" spans="1:9" s="6" customFormat="1" ht="92.25" customHeight="1" x14ac:dyDescent="0.2">
      <c r="A81" s="44" t="s">
        <v>165</v>
      </c>
      <c r="B81" s="53" t="s">
        <v>73</v>
      </c>
      <c r="C81" s="53" t="s">
        <v>104</v>
      </c>
      <c r="D81" s="53" t="s">
        <v>95</v>
      </c>
      <c r="E81" s="53" t="s">
        <v>157</v>
      </c>
      <c r="F81" s="53" t="s">
        <v>172</v>
      </c>
      <c r="G81" s="55">
        <v>599.70000000000005</v>
      </c>
      <c r="H81" s="55">
        <v>599.70000000000005</v>
      </c>
      <c r="I81" s="55">
        <f t="shared" si="15"/>
        <v>0</v>
      </c>
    </row>
    <row r="82" spans="1:9" s="7" customFormat="1" ht="30" customHeight="1" x14ac:dyDescent="0.2">
      <c r="A82" s="40" t="s">
        <v>17</v>
      </c>
      <c r="B82" s="49" t="s">
        <v>73</v>
      </c>
      <c r="C82" s="49" t="s">
        <v>104</v>
      </c>
      <c r="D82" s="49" t="s">
        <v>100</v>
      </c>
      <c r="E82" s="49" t="s">
        <v>124</v>
      </c>
      <c r="F82" s="49" t="s">
        <v>37</v>
      </c>
      <c r="G82" s="50">
        <f>G87+G92+G99+G104+G90+G83</f>
        <v>9333.2999999999993</v>
      </c>
      <c r="H82" s="50">
        <f>H87+H92+H99+H104+H90+H83</f>
        <v>9152.7000000000007</v>
      </c>
      <c r="I82" s="50">
        <f t="shared" ref="I82:I93" si="16">G82-H82</f>
        <v>180.59999999999854</v>
      </c>
    </row>
    <row r="83" spans="1:9" s="7" customFormat="1" ht="96" customHeight="1" x14ac:dyDescent="0.2">
      <c r="A83" s="31" t="s">
        <v>200</v>
      </c>
      <c r="B83" s="49" t="s">
        <v>73</v>
      </c>
      <c r="C83" s="49" t="s">
        <v>104</v>
      </c>
      <c r="D83" s="49" t="s">
        <v>100</v>
      </c>
      <c r="E83" s="53" t="s">
        <v>184</v>
      </c>
      <c r="F83" s="49" t="s">
        <v>37</v>
      </c>
      <c r="G83" s="50">
        <f>G84</f>
        <v>5238.3</v>
      </c>
      <c r="H83" s="50">
        <f>H84</f>
        <v>5238.3</v>
      </c>
      <c r="I83" s="55">
        <f>G83-H83</f>
        <v>0</v>
      </c>
    </row>
    <row r="84" spans="1:9" s="7" customFormat="1" ht="32.25" customHeight="1" x14ac:dyDescent="0.25">
      <c r="A84" s="30" t="s">
        <v>201</v>
      </c>
      <c r="B84" s="53" t="s">
        <v>73</v>
      </c>
      <c r="C84" s="53" t="s">
        <v>104</v>
      </c>
      <c r="D84" s="53" t="s">
        <v>100</v>
      </c>
      <c r="E84" s="53" t="s">
        <v>184</v>
      </c>
      <c r="F84" s="53" t="s">
        <v>80</v>
      </c>
      <c r="G84" s="55">
        <v>5238.3</v>
      </c>
      <c r="H84" s="55">
        <v>5238.3</v>
      </c>
      <c r="I84" s="55">
        <f>G84-H84</f>
        <v>0</v>
      </c>
    </row>
    <row r="85" spans="1:9" s="7" customFormat="1" ht="40.5" hidden="1" customHeight="1" x14ac:dyDescent="0.25">
      <c r="A85" s="30" t="s">
        <v>166</v>
      </c>
      <c r="B85" s="53" t="s">
        <v>73</v>
      </c>
      <c r="C85" s="53" t="s">
        <v>104</v>
      </c>
      <c r="D85" s="53" t="s">
        <v>100</v>
      </c>
      <c r="E85" s="53" t="s">
        <v>160</v>
      </c>
      <c r="F85" s="53" t="s">
        <v>156</v>
      </c>
      <c r="G85" s="55">
        <v>0</v>
      </c>
      <c r="H85" s="55">
        <v>0</v>
      </c>
      <c r="I85" s="55">
        <f>G85-H85</f>
        <v>0</v>
      </c>
    </row>
    <row r="86" spans="1:9" s="7" customFormat="1" ht="0.75" hidden="1" customHeight="1" x14ac:dyDescent="0.25">
      <c r="A86" s="30" t="s">
        <v>167</v>
      </c>
      <c r="B86" s="53" t="s">
        <v>73</v>
      </c>
      <c r="C86" s="53" t="s">
        <v>104</v>
      </c>
      <c r="D86" s="53" t="s">
        <v>100</v>
      </c>
      <c r="E86" s="53" t="s">
        <v>161</v>
      </c>
      <c r="F86" s="53" t="s">
        <v>156</v>
      </c>
      <c r="G86" s="55">
        <v>0</v>
      </c>
      <c r="H86" s="55">
        <v>0</v>
      </c>
      <c r="I86" s="55">
        <f>G86-H86</f>
        <v>0</v>
      </c>
    </row>
    <row r="87" spans="1:9" s="7" customFormat="1" ht="61.5" customHeight="1" x14ac:dyDescent="0.2">
      <c r="A87" s="41" t="s">
        <v>111</v>
      </c>
      <c r="B87" s="49" t="s">
        <v>73</v>
      </c>
      <c r="C87" s="49" t="s">
        <v>104</v>
      </c>
      <c r="D87" s="49" t="s">
        <v>100</v>
      </c>
      <c r="E87" s="49" t="s">
        <v>136</v>
      </c>
      <c r="F87" s="49" t="s">
        <v>37</v>
      </c>
      <c r="G87" s="50">
        <f>G88+G89</f>
        <v>1360.3999999999999</v>
      </c>
      <c r="H87" s="50">
        <f>H88+H89</f>
        <v>1360.3999999999999</v>
      </c>
      <c r="I87" s="50">
        <f t="shared" ref="I87:I89" si="17">G87-H87</f>
        <v>0</v>
      </c>
    </row>
    <row r="88" spans="1:9" s="7" customFormat="1" ht="51.75" customHeight="1" x14ac:dyDescent="0.2">
      <c r="A88" s="41" t="s">
        <v>202</v>
      </c>
      <c r="B88" s="53" t="s">
        <v>73</v>
      </c>
      <c r="C88" s="53" t="s">
        <v>104</v>
      </c>
      <c r="D88" s="53" t="s">
        <v>100</v>
      </c>
      <c r="E88" s="53" t="s">
        <v>136</v>
      </c>
      <c r="F88" s="53" t="s">
        <v>82</v>
      </c>
      <c r="G88" s="55">
        <v>13.6</v>
      </c>
      <c r="H88" s="55">
        <v>13.6</v>
      </c>
      <c r="I88" s="55">
        <f t="shared" ref="I88" si="18">G88-H88</f>
        <v>0</v>
      </c>
    </row>
    <row r="89" spans="1:9" s="7" customFormat="1" ht="18.75" customHeight="1" x14ac:dyDescent="0.2">
      <c r="A89" s="43" t="s">
        <v>110</v>
      </c>
      <c r="B89" s="53" t="s">
        <v>73</v>
      </c>
      <c r="C89" s="53" t="s">
        <v>104</v>
      </c>
      <c r="D89" s="53" t="s">
        <v>100</v>
      </c>
      <c r="E89" s="53" t="s">
        <v>136</v>
      </c>
      <c r="F89" s="53" t="s">
        <v>155</v>
      </c>
      <c r="G89" s="55">
        <v>1346.8</v>
      </c>
      <c r="H89" s="55">
        <v>1346.8</v>
      </c>
      <c r="I89" s="55">
        <f t="shared" si="17"/>
        <v>0</v>
      </c>
    </row>
    <row r="90" spans="1:9" s="7" customFormat="1" ht="66.75" customHeight="1" x14ac:dyDescent="0.2">
      <c r="A90" s="41" t="s">
        <v>173</v>
      </c>
      <c r="B90" s="49" t="s">
        <v>73</v>
      </c>
      <c r="C90" s="49" t="s">
        <v>104</v>
      </c>
      <c r="D90" s="49" t="s">
        <v>100</v>
      </c>
      <c r="E90" s="49" t="s">
        <v>137</v>
      </c>
      <c r="F90" s="49" t="s">
        <v>37</v>
      </c>
      <c r="G90" s="50">
        <f>G91</f>
        <v>303.60000000000002</v>
      </c>
      <c r="H90" s="50">
        <f>H91</f>
        <v>303.60000000000002</v>
      </c>
      <c r="I90" s="50">
        <f t="shared" ref="I90:I91" si="19">G90-H90</f>
        <v>0</v>
      </c>
    </row>
    <row r="91" spans="1:9" s="7" customFormat="1" ht="26.25" customHeight="1" x14ac:dyDescent="0.2">
      <c r="A91" s="44" t="s">
        <v>180</v>
      </c>
      <c r="B91" s="53" t="s">
        <v>73</v>
      </c>
      <c r="C91" s="53" t="s">
        <v>104</v>
      </c>
      <c r="D91" s="53" t="s">
        <v>100</v>
      </c>
      <c r="E91" s="53" t="s">
        <v>137</v>
      </c>
      <c r="F91" s="53" t="s">
        <v>80</v>
      </c>
      <c r="G91" s="55">
        <v>303.60000000000002</v>
      </c>
      <c r="H91" s="55">
        <v>303.60000000000002</v>
      </c>
      <c r="I91" s="55">
        <f t="shared" si="19"/>
        <v>0</v>
      </c>
    </row>
    <row r="92" spans="1:9" s="7" customFormat="1" ht="19.5" customHeight="1" x14ac:dyDescent="0.2">
      <c r="A92" s="40" t="s">
        <v>18</v>
      </c>
      <c r="B92" s="49" t="s">
        <v>73</v>
      </c>
      <c r="C92" s="49" t="s">
        <v>104</v>
      </c>
      <c r="D92" s="49" t="s">
        <v>100</v>
      </c>
      <c r="E92" s="49" t="s">
        <v>128</v>
      </c>
      <c r="F92" s="49" t="s">
        <v>37</v>
      </c>
      <c r="G92" s="50">
        <f>G93+G98</f>
        <v>543.1</v>
      </c>
      <c r="H92" s="50">
        <f>H93+H98</f>
        <v>533.70000000000005</v>
      </c>
      <c r="I92" s="50">
        <f t="shared" si="16"/>
        <v>9.3999999999999773</v>
      </c>
    </row>
    <row r="93" spans="1:9" s="6" customFormat="1" ht="21" customHeight="1" x14ac:dyDescent="0.2">
      <c r="A93" s="44" t="s">
        <v>180</v>
      </c>
      <c r="B93" s="53" t="s">
        <v>73</v>
      </c>
      <c r="C93" s="53" t="s">
        <v>104</v>
      </c>
      <c r="D93" s="53" t="s">
        <v>100</v>
      </c>
      <c r="E93" s="53" t="s">
        <v>128</v>
      </c>
      <c r="F93" s="53" t="s">
        <v>80</v>
      </c>
      <c r="G93" s="55">
        <v>541.1</v>
      </c>
      <c r="H93" s="55">
        <v>531.70000000000005</v>
      </c>
      <c r="I93" s="50">
        <f t="shared" si="16"/>
        <v>9.3999999999999773</v>
      </c>
    </row>
    <row r="94" spans="1:9" s="7" customFormat="1" ht="28.5" hidden="1" x14ac:dyDescent="0.2">
      <c r="A94" s="41" t="s">
        <v>19</v>
      </c>
      <c r="B94" s="49" t="s">
        <v>37</v>
      </c>
      <c r="C94" s="49" t="s">
        <v>37</v>
      </c>
      <c r="D94" s="49" t="s">
        <v>54</v>
      </c>
      <c r="E94" s="49" t="s">
        <v>55</v>
      </c>
      <c r="F94" s="49" t="s">
        <v>37</v>
      </c>
      <c r="G94" s="50">
        <f>SUM(G95:G97)</f>
        <v>0</v>
      </c>
      <c r="H94" s="50">
        <f>SUM(H95:H97)</f>
        <v>0</v>
      </c>
      <c r="I94" s="50" t="e">
        <f>SUM(G94-#REF!)</f>
        <v>#REF!</v>
      </c>
    </row>
    <row r="95" spans="1:9" s="6" customFormat="1" ht="15.75" hidden="1" x14ac:dyDescent="0.2">
      <c r="A95" s="43" t="s">
        <v>21</v>
      </c>
      <c r="B95" s="53" t="s">
        <v>73</v>
      </c>
      <c r="C95" s="53" t="s">
        <v>73</v>
      </c>
      <c r="D95" s="53" t="s">
        <v>54</v>
      </c>
      <c r="E95" s="53" t="s">
        <v>56</v>
      </c>
      <c r="F95" s="53" t="s">
        <v>27</v>
      </c>
      <c r="G95" s="55">
        <v>0</v>
      </c>
      <c r="H95" s="55">
        <v>0</v>
      </c>
      <c r="I95" s="55" t="e">
        <f>SUM(G95-#REF!)</f>
        <v>#REF!</v>
      </c>
    </row>
    <row r="96" spans="1:9" s="6" customFormat="1" ht="15.75" hidden="1" x14ac:dyDescent="0.2">
      <c r="A96" s="43" t="s">
        <v>8</v>
      </c>
      <c r="B96" s="53" t="s">
        <v>73</v>
      </c>
      <c r="C96" s="53" t="s">
        <v>73</v>
      </c>
      <c r="D96" s="53" t="s">
        <v>54</v>
      </c>
      <c r="E96" s="53" t="s">
        <v>56</v>
      </c>
      <c r="F96" s="53" t="s">
        <v>27</v>
      </c>
      <c r="G96" s="55">
        <v>0</v>
      </c>
      <c r="H96" s="55">
        <v>0</v>
      </c>
      <c r="I96" s="55" t="e">
        <f>SUM(G96-#REF!)</f>
        <v>#REF!</v>
      </c>
    </row>
    <row r="97" spans="1:9" s="6" customFormat="1" ht="15.75" hidden="1" x14ac:dyDescent="0.2">
      <c r="A97" s="44" t="s">
        <v>16</v>
      </c>
      <c r="B97" s="53" t="s">
        <v>73</v>
      </c>
      <c r="C97" s="53" t="s">
        <v>73</v>
      </c>
      <c r="D97" s="53" t="s">
        <v>54</v>
      </c>
      <c r="E97" s="53" t="s">
        <v>52</v>
      </c>
      <c r="F97" s="53" t="s">
        <v>27</v>
      </c>
      <c r="G97" s="55"/>
      <c r="H97" s="55"/>
      <c r="I97" s="55" t="e">
        <f>SUM(G97-#REF!)</f>
        <v>#REF!</v>
      </c>
    </row>
    <row r="98" spans="1:9" s="6" customFormat="1" ht="29.25" customHeight="1" x14ac:dyDescent="0.2">
      <c r="A98" s="44" t="s">
        <v>181</v>
      </c>
      <c r="B98" s="53" t="s">
        <v>73</v>
      </c>
      <c r="C98" s="53" t="s">
        <v>104</v>
      </c>
      <c r="D98" s="53" t="s">
        <v>100</v>
      </c>
      <c r="E98" s="53" t="s">
        <v>128</v>
      </c>
      <c r="F98" s="53" t="s">
        <v>109</v>
      </c>
      <c r="G98" s="55">
        <v>2</v>
      </c>
      <c r="H98" s="55">
        <v>2</v>
      </c>
      <c r="I98" s="55">
        <f t="shared" ref="I98:I103" si="20">G98-H98</f>
        <v>0</v>
      </c>
    </row>
    <row r="99" spans="1:9" s="7" customFormat="1" ht="21" customHeight="1" x14ac:dyDescent="0.2">
      <c r="A99" s="46" t="s">
        <v>20</v>
      </c>
      <c r="B99" s="49" t="s">
        <v>73</v>
      </c>
      <c r="C99" s="49" t="s">
        <v>104</v>
      </c>
      <c r="D99" s="49" t="s">
        <v>100</v>
      </c>
      <c r="E99" s="49" t="s">
        <v>120</v>
      </c>
      <c r="F99" s="49" t="s">
        <v>37</v>
      </c>
      <c r="G99" s="50">
        <f>G101+G102+G103+G100</f>
        <v>95.8</v>
      </c>
      <c r="H99" s="50">
        <f>H101+H102+H103+H100</f>
        <v>43.699999999999996</v>
      </c>
      <c r="I99" s="50">
        <f>I101+I102+I103</f>
        <v>52.100000000000009</v>
      </c>
    </row>
    <row r="100" spans="1:9" s="7" customFormat="1" ht="48" hidden="1" customHeight="1" x14ac:dyDescent="0.2">
      <c r="A100" s="32" t="s">
        <v>168</v>
      </c>
      <c r="B100" s="60" t="s">
        <v>73</v>
      </c>
      <c r="C100" s="53" t="s">
        <v>104</v>
      </c>
      <c r="D100" s="53" t="s">
        <v>100</v>
      </c>
      <c r="E100" s="53" t="s">
        <v>120</v>
      </c>
      <c r="F100" s="53" t="s">
        <v>158</v>
      </c>
      <c r="G100" s="55">
        <v>0</v>
      </c>
      <c r="H100" s="55">
        <v>0</v>
      </c>
      <c r="I100" s="55"/>
    </row>
    <row r="101" spans="1:9" s="6" customFormat="1" ht="33" customHeight="1" x14ac:dyDescent="0.2">
      <c r="A101" s="47" t="s">
        <v>180</v>
      </c>
      <c r="B101" s="53" t="s">
        <v>73</v>
      </c>
      <c r="C101" s="53" t="s">
        <v>104</v>
      </c>
      <c r="D101" s="53" t="s">
        <v>100</v>
      </c>
      <c r="E101" s="53" t="s">
        <v>120</v>
      </c>
      <c r="F101" s="53" t="s">
        <v>80</v>
      </c>
      <c r="G101" s="55">
        <v>81.900000000000006</v>
      </c>
      <c r="H101" s="55">
        <v>30</v>
      </c>
      <c r="I101" s="55">
        <f t="shared" si="20"/>
        <v>51.900000000000006</v>
      </c>
    </row>
    <row r="102" spans="1:9" s="6" customFormat="1" ht="30.75" customHeight="1" x14ac:dyDescent="0.2">
      <c r="A102" s="44" t="s">
        <v>181</v>
      </c>
      <c r="B102" s="53" t="s">
        <v>73</v>
      </c>
      <c r="C102" s="53" t="s">
        <v>104</v>
      </c>
      <c r="D102" s="53" t="s">
        <v>100</v>
      </c>
      <c r="E102" s="53" t="s">
        <v>120</v>
      </c>
      <c r="F102" s="53" t="s">
        <v>109</v>
      </c>
      <c r="G102" s="55">
        <v>11.8</v>
      </c>
      <c r="H102" s="55">
        <v>11.8</v>
      </c>
      <c r="I102" s="55">
        <f t="shared" si="20"/>
        <v>0</v>
      </c>
    </row>
    <row r="103" spans="1:9" s="6" customFormat="1" ht="30.75" customHeight="1" x14ac:dyDescent="0.2">
      <c r="A103" s="44" t="s">
        <v>138</v>
      </c>
      <c r="B103" s="53" t="s">
        <v>73</v>
      </c>
      <c r="C103" s="53" t="s">
        <v>104</v>
      </c>
      <c r="D103" s="53" t="s">
        <v>100</v>
      </c>
      <c r="E103" s="53" t="s">
        <v>120</v>
      </c>
      <c r="F103" s="53" t="s">
        <v>81</v>
      </c>
      <c r="G103" s="55">
        <v>2.1</v>
      </c>
      <c r="H103" s="55">
        <v>1.9</v>
      </c>
      <c r="I103" s="55">
        <f t="shared" si="20"/>
        <v>0.20000000000000018</v>
      </c>
    </row>
    <row r="104" spans="1:9" s="7" customFormat="1" ht="34.5" customHeight="1" x14ac:dyDescent="0.2">
      <c r="A104" s="41" t="s">
        <v>203</v>
      </c>
      <c r="B104" s="49" t="s">
        <v>73</v>
      </c>
      <c r="C104" s="49" t="s">
        <v>104</v>
      </c>
      <c r="D104" s="49" t="s">
        <v>100</v>
      </c>
      <c r="E104" s="49" t="s">
        <v>135</v>
      </c>
      <c r="F104" s="49" t="s">
        <v>37</v>
      </c>
      <c r="G104" s="50">
        <f>G106+G107+G108+G109+G105</f>
        <v>1792.1</v>
      </c>
      <c r="H104" s="50">
        <f>H106+H107+H108+H109+H105</f>
        <v>1673</v>
      </c>
      <c r="I104" s="50">
        <f t="shared" ref="I104" si="21">G104-H104</f>
        <v>119.09999999999991</v>
      </c>
    </row>
    <row r="105" spans="1:9" s="11" customFormat="1" ht="0.75" customHeight="1" x14ac:dyDescent="0.2">
      <c r="A105" s="44" t="s">
        <v>168</v>
      </c>
      <c r="B105" s="53" t="s">
        <v>73</v>
      </c>
      <c r="C105" s="53" t="s">
        <v>104</v>
      </c>
      <c r="D105" s="53" t="s">
        <v>100</v>
      </c>
      <c r="E105" s="53" t="s">
        <v>135</v>
      </c>
      <c r="F105" s="53" t="s">
        <v>158</v>
      </c>
      <c r="G105" s="55"/>
      <c r="H105" s="55"/>
      <c r="I105" s="55">
        <f t="shared" ref="I105:I109" si="22">G105-H105</f>
        <v>0</v>
      </c>
    </row>
    <row r="106" spans="1:9" s="11" customFormat="1" ht="24.75" customHeight="1" x14ac:dyDescent="0.2">
      <c r="A106" s="44" t="s">
        <v>180</v>
      </c>
      <c r="B106" s="53" t="s">
        <v>73</v>
      </c>
      <c r="C106" s="53" t="s">
        <v>104</v>
      </c>
      <c r="D106" s="53" t="s">
        <v>100</v>
      </c>
      <c r="E106" s="53" t="s">
        <v>135</v>
      </c>
      <c r="F106" s="53" t="s">
        <v>80</v>
      </c>
      <c r="G106" s="55">
        <v>1727.5</v>
      </c>
      <c r="H106" s="55">
        <v>1621.4</v>
      </c>
      <c r="I106" s="55">
        <f t="shared" si="22"/>
        <v>106.09999999999991</v>
      </c>
    </row>
    <row r="107" spans="1:9" s="11" customFormat="1" ht="32.25" customHeight="1" x14ac:dyDescent="0.2">
      <c r="A107" s="44" t="s">
        <v>181</v>
      </c>
      <c r="B107" s="53" t="s">
        <v>73</v>
      </c>
      <c r="C107" s="53" t="s">
        <v>104</v>
      </c>
      <c r="D107" s="53" t="s">
        <v>100</v>
      </c>
      <c r="E107" s="53" t="s">
        <v>135</v>
      </c>
      <c r="F107" s="53" t="s">
        <v>109</v>
      </c>
      <c r="G107" s="55">
        <v>39</v>
      </c>
      <c r="H107" s="55">
        <v>39</v>
      </c>
      <c r="I107" s="55">
        <f t="shared" si="22"/>
        <v>0</v>
      </c>
    </row>
    <row r="108" spans="1:9" s="11" customFormat="1" ht="32.25" customHeight="1" x14ac:dyDescent="0.2">
      <c r="A108" s="44" t="s">
        <v>138</v>
      </c>
      <c r="B108" s="53" t="s">
        <v>73</v>
      </c>
      <c r="C108" s="53" t="s">
        <v>104</v>
      </c>
      <c r="D108" s="53" t="s">
        <v>100</v>
      </c>
      <c r="E108" s="53" t="s">
        <v>135</v>
      </c>
      <c r="F108" s="53" t="s">
        <v>81</v>
      </c>
      <c r="G108" s="55">
        <v>25.6</v>
      </c>
      <c r="H108" s="55">
        <v>12.6</v>
      </c>
      <c r="I108" s="55">
        <f t="shared" si="22"/>
        <v>13.000000000000002</v>
      </c>
    </row>
    <row r="109" spans="1:9" s="11" customFormat="1" ht="32.25" hidden="1" customHeight="1" x14ac:dyDescent="0.2">
      <c r="A109" s="43" t="s">
        <v>119</v>
      </c>
      <c r="B109" s="53" t="s">
        <v>73</v>
      </c>
      <c r="C109" s="53" t="s">
        <v>104</v>
      </c>
      <c r="D109" s="53" t="s">
        <v>100</v>
      </c>
      <c r="E109" s="53" t="s">
        <v>135</v>
      </c>
      <c r="F109" s="53" t="s">
        <v>118</v>
      </c>
      <c r="G109" s="55"/>
      <c r="H109" s="55"/>
      <c r="I109" s="55">
        <f t="shared" si="22"/>
        <v>0</v>
      </c>
    </row>
    <row r="110" spans="1:9" s="7" customFormat="1" ht="33.75" customHeight="1" x14ac:dyDescent="0.2">
      <c r="A110" s="45" t="s">
        <v>112</v>
      </c>
      <c r="B110" s="59" t="s">
        <v>73</v>
      </c>
      <c r="C110" s="59" t="s">
        <v>98</v>
      </c>
      <c r="D110" s="59" t="s">
        <v>94</v>
      </c>
      <c r="E110" s="59" t="s">
        <v>124</v>
      </c>
      <c r="F110" s="59" t="s">
        <v>37</v>
      </c>
      <c r="G110" s="52">
        <f>G112</f>
        <v>13.3</v>
      </c>
      <c r="H110" s="52">
        <f>H112</f>
        <v>13.3</v>
      </c>
      <c r="I110" s="50">
        <f t="shared" ref="I110" si="23">G110-H110</f>
        <v>0</v>
      </c>
    </row>
    <row r="111" spans="1:9" s="7" customFormat="1" ht="15.75" hidden="1" x14ac:dyDescent="0.2">
      <c r="A111" s="43" t="s">
        <v>15</v>
      </c>
      <c r="B111" s="53" t="s">
        <v>73</v>
      </c>
      <c r="C111" s="53" t="s">
        <v>73</v>
      </c>
      <c r="D111" s="53" t="s">
        <v>69</v>
      </c>
      <c r="E111" s="53" t="s">
        <v>70</v>
      </c>
      <c r="F111" s="53" t="s">
        <v>27</v>
      </c>
      <c r="G111" s="50"/>
      <c r="H111" s="50"/>
      <c r="I111" s="55" t="e">
        <f>SUM(G111-#REF!)</f>
        <v>#REF!</v>
      </c>
    </row>
    <row r="112" spans="1:9" s="11" customFormat="1" ht="30" customHeight="1" x14ac:dyDescent="0.2">
      <c r="A112" s="44" t="s">
        <v>180</v>
      </c>
      <c r="B112" s="53" t="s">
        <v>73</v>
      </c>
      <c r="C112" s="53" t="s">
        <v>98</v>
      </c>
      <c r="D112" s="53" t="s">
        <v>98</v>
      </c>
      <c r="E112" s="53" t="s">
        <v>139</v>
      </c>
      <c r="F112" s="53" t="s">
        <v>80</v>
      </c>
      <c r="G112" s="55">
        <v>13.3</v>
      </c>
      <c r="H112" s="55">
        <v>13.3</v>
      </c>
      <c r="I112" s="50">
        <f t="shared" ref="I112" si="24">G112-H112</f>
        <v>0</v>
      </c>
    </row>
    <row r="113" spans="1:9" s="7" customFormat="1" ht="39" customHeight="1" x14ac:dyDescent="0.2">
      <c r="A113" s="45" t="s">
        <v>35</v>
      </c>
      <c r="B113" s="59" t="s">
        <v>73</v>
      </c>
      <c r="C113" s="59" t="s">
        <v>102</v>
      </c>
      <c r="D113" s="59" t="s">
        <v>94</v>
      </c>
      <c r="E113" s="59" t="s">
        <v>124</v>
      </c>
      <c r="F113" s="59" t="s">
        <v>37</v>
      </c>
      <c r="G113" s="52">
        <f>G120</f>
        <v>1698</v>
      </c>
      <c r="H113" s="52">
        <f>H120</f>
        <v>1472</v>
      </c>
      <c r="I113" s="52">
        <f>G113-H113</f>
        <v>226</v>
      </c>
    </row>
    <row r="114" spans="1:9" s="6" customFormat="1" ht="15.75" hidden="1" x14ac:dyDescent="0.2">
      <c r="A114" s="43" t="s">
        <v>0</v>
      </c>
      <c r="B114" s="53" t="s">
        <v>73</v>
      </c>
      <c r="C114" s="53" t="s">
        <v>73</v>
      </c>
      <c r="D114" s="53" t="s">
        <v>57</v>
      </c>
      <c r="E114" s="53" t="s">
        <v>58</v>
      </c>
      <c r="F114" s="53" t="s">
        <v>59</v>
      </c>
      <c r="G114" s="55"/>
      <c r="H114" s="55"/>
      <c r="I114" s="55" t="e">
        <f>SUM(G114-#REF!)</f>
        <v>#REF!</v>
      </c>
    </row>
    <row r="115" spans="1:9" s="6" customFormat="1" ht="15.75" hidden="1" x14ac:dyDescent="0.2">
      <c r="A115" s="43" t="s">
        <v>2</v>
      </c>
      <c r="B115" s="53" t="s">
        <v>73</v>
      </c>
      <c r="C115" s="53" t="s">
        <v>73</v>
      </c>
      <c r="D115" s="53" t="s">
        <v>57</v>
      </c>
      <c r="E115" s="53" t="s">
        <v>58</v>
      </c>
      <c r="F115" s="53" t="s">
        <v>59</v>
      </c>
      <c r="G115" s="55"/>
      <c r="H115" s="55"/>
      <c r="I115" s="55" t="e">
        <f>SUM(G115-#REF!)</f>
        <v>#REF!</v>
      </c>
    </row>
    <row r="116" spans="1:9" s="6" customFormat="1" ht="15.75" hidden="1" x14ac:dyDescent="0.2">
      <c r="A116" s="43" t="s">
        <v>1</v>
      </c>
      <c r="B116" s="53" t="s">
        <v>73</v>
      </c>
      <c r="C116" s="53" t="s">
        <v>73</v>
      </c>
      <c r="D116" s="53" t="s">
        <v>57</v>
      </c>
      <c r="E116" s="53" t="s">
        <v>58</v>
      </c>
      <c r="F116" s="53" t="s">
        <v>59</v>
      </c>
      <c r="G116" s="55"/>
      <c r="H116" s="55"/>
      <c r="I116" s="55" t="e">
        <f>SUM(G116-#REF!)</f>
        <v>#REF!</v>
      </c>
    </row>
    <row r="117" spans="1:9" s="6" customFormat="1" ht="15.75" hidden="1" x14ac:dyDescent="0.2">
      <c r="A117" s="43" t="s">
        <v>3</v>
      </c>
      <c r="B117" s="53" t="s">
        <v>73</v>
      </c>
      <c r="C117" s="53" t="s">
        <v>73</v>
      </c>
      <c r="D117" s="53" t="s">
        <v>57</v>
      </c>
      <c r="E117" s="53" t="s">
        <v>58</v>
      </c>
      <c r="F117" s="53" t="s">
        <v>59</v>
      </c>
      <c r="G117" s="55"/>
      <c r="H117" s="55"/>
      <c r="I117" s="55" t="e">
        <f>SUM(G117-#REF!)</f>
        <v>#REF!</v>
      </c>
    </row>
    <row r="118" spans="1:9" s="6" customFormat="1" ht="15.75" hidden="1" x14ac:dyDescent="0.2">
      <c r="A118" s="43" t="s">
        <v>4</v>
      </c>
      <c r="B118" s="53" t="s">
        <v>73</v>
      </c>
      <c r="C118" s="53" t="s">
        <v>73</v>
      </c>
      <c r="D118" s="53" t="s">
        <v>57</v>
      </c>
      <c r="E118" s="53" t="s">
        <v>58</v>
      </c>
      <c r="F118" s="53" t="s">
        <v>59</v>
      </c>
      <c r="G118" s="55"/>
      <c r="H118" s="55"/>
      <c r="I118" s="55" t="e">
        <f>SUM(G118-#REF!)</f>
        <v>#REF!</v>
      </c>
    </row>
    <row r="119" spans="1:9" s="6" customFormat="1" ht="0.75" customHeight="1" x14ac:dyDescent="0.2">
      <c r="A119" s="43" t="s">
        <v>21</v>
      </c>
      <c r="B119" s="53" t="s">
        <v>73</v>
      </c>
      <c r="C119" s="53" t="s">
        <v>73</v>
      </c>
      <c r="D119" s="53" t="s">
        <v>57</v>
      </c>
      <c r="E119" s="53" t="s">
        <v>58</v>
      </c>
      <c r="F119" s="53" t="s">
        <v>59</v>
      </c>
      <c r="G119" s="55"/>
      <c r="H119" s="55"/>
      <c r="I119" s="55" t="e">
        <f>SUM(G119-#REF!)</f>
        <v>#REF!</v>
      </c>
    </row>
    <row r="120" spans="1:9" s="6" customFormat="1" ht="26.25" customHeight="1" x14ac:dyDescent="0.2">
      <c r="A120" s="40" t="s">
        <v>22</v>
      </c>
      <c r="B120" s="49" t="s">
        <v>73</v>
      </c>
      <c r="C120" s="49" t="s">
        <v>102</v>
      </c>
      <c r="D120" s="49" t="s">
        <v>93</v>
      </c>
      <c r="E120" s="49" t="s">
        <v>124</v>
      </c>
      <c r="F120" s="49" t="s">
        <v>37</v>
      </c>
      <c r="G120" s="50">
        <f>G121+G123</f>
        <v>1698</v>
      </c>
      <c r="H120" s="50">
        <f>H121+H123</f>
        <v>1472</v>
      </c>
      <c r="I120" s="50">
        <f>I121+I123</f>
        <v>226.00000000000011</v>
      </c>
    </row>
    <row r="121" spans="1:9" s="6" customFormat="1" ht="26.25" customHeight="1" x14ac:dyDescent="0.2">
      <c r="A121" s="40" t="s">
        <v>204</v>
      </c>
      <c r="B121" s="49" t="s">
        <v>73</v>
      </c>
      <c r="C121" s="49" t="s">
        <v>102</v>
      </c>
      <c r="D121" s="49" t="s">
        <v>93</v>
      </c>
      <c r="E121" s="49" t="s">
        <v>185</v>
      </c>
      <c r="F121" s="49" t="s">
        <v>37</v>
      </c>
      <c r="G121" s="50">
        <f>G122</f>
        <v>500</v>
      </c>
      <c r="H121" s="50">
        <f>H122</f>
        <v>500</v>
      </c>
      <c r="I121" s="50">
        <f>I122</f>
        <v>0</v>
      </c>
    </row>
    <row r="122" spans="1:9" s="6" customFormat="1" ht="26.25" customHeight="1" x14ac:dyDescent="0.2">
      <c r="A122" s="44" t="s">
        <v>180</v>
      </c>
      <c r="B122" s="53" t="s">
        <v>73</v>
      </c>
      <c r="C122" s="53" t="s">
        <v>102</v>
      </c>
      <c r="D122" s="53" t="s">
        <v>93</v>
      </c>
      <c r="E122" s="53" t="s">
        <v>185</v>
      </c>
      <c r="F122" s="53" t="s">
        <v>80</v>
      </c>
      <c r="G122" s="55">
        <v>500</v>
      </c>
      <c r="H122" s="55">
        <v>500</v>
      </c>
      <c r="I122" s="50">
        <f t="shared" ref="I122:I124" si="25">G122-H122</f>
        <v>0</v>
      </c>
    </row>
    <row r="123" spans="1:9" s="6" customFormat="1" ht="26.25" customHeight="1" x14ac:dyDescent="0.2">
      <c r="A123" s="44" t="s">
        <v>180</v>
      </c>
      <c r="B123" s="49" t="s">
        <v>73</v>
      </c>
      <c r="C123" s="49" t="s">
        <v>102</v>
      </c>
      <c r="D123" s="49" t="s">
        <v>93</v>
      </c>
      <c r="E123" s="49" t="s">
        <v>140</v>
      </c>
      <c r="F123" s="49" t="s">
        <v>80</v>
      </c>
      <c r="G123" s="50">
        <f>G124+G136</f>
        <v>1198</v>
      </c>
      <c r="H123" s="50">
        <f>H124+H136</f>
        <v>972</v>
      </c>
      <c r="I123" s="50">
        <f>I124+I136</f>
        <v>226.00000000000011</v>
      </c>
    </row>
    <row r="124" spans="1:9" s="6" customFormat="1" ht="31.5" customHeight="1" x14ac:dyDescent="0.2">
      <c r="A124" s="44" t="s">
        <v>180</v>
      </c>
      <c r="B124" s="53" t="s">
        <v>73</v>
      </c>
      <c r="C124" s="53" t="s">
        <v>102</v>
      </c>
      <c r="D124" s="53" t="s">
        <v>93</v>
      </c>
      <c r="E124" s="53" t="s">
        <v>140</v>
      </c>
      <c r="F124" s="53" t="s">
        <v>80</v>
      </c>
      <c r="G124" s="55">
        <v>1187.9000000000001</v>
      </c>
      <c r="H124" s="55">
        <v>961.9</v>
      </c>
      <c r="I124" s="50">
        <f t="shared" si="25"/>
        <v>226.00000000000011</v>
      </c>
    </row>
    <row r="125" spans="1:9" s="7" customFormat="1" ht="2.25" hidden="1" customHeight="1" x14ac:dyDescent="0.2">
      <c r="A125" s="40" t="s">
        <v>67</v>
      </c>
      <c r="B125" s="53" t="s">
        <v>73</v>
      </c>
      <c r="C125" s="53" t="s">
        <v>73</v>
      </c>
      <c r="D125" s="53" t="s">
        <v>57</v>
      </c>
      <c r="E125" s="53" t="s">
        <v>140</v>
      </c>
      <c r="F125" s="53" t="s">
        <v>59</v>
      </c>
      <c r="G125" s="55"/>
      <c r="H125" s="55"/>
      <c r="I125" s="55" t="e">
        <f>SUM(G125-#REF!)</f>
        <v>#REF!</v>
      </c>
    </row>
    <row r="126" spans="1:9" s="6" customFormat="1" ht="15.75" hidden="1" x14ac:dyDescent="0.2">
      <c r="A126" s="43" t="s">
        <v>0</v>
      </c>
      <c r="B126" s="53" t="s">
        <v>73</v>
      </c>
      <c r="C126" s="53" t="s">
        <v>73</v>
      </c>
      <c r="D126" s="53" t="s">
        <v>57</v>
      </c>
      <c r="E126" s="53" t="s">
        <v>140</v>
      </c>
      <c r="F126" s="53" t="s">
        <v>59</v>
      </c>
      <c r="G126" s="55"/>
      <c r="H126" s="55"/>
      <c r="I126" s="55" t="e">
        <f>SUM(G126-#REF!)</f>
        <v>#REF!</v>
      </c>
    </row>
    <row r="127" spans="1:9" s="6" customFormat="1" ht="15.75" hidden="1" x14ac:dyDescent="0.2">
      <c r="A127" s="43" t="s">
        <v>2</v>
      </c>
      <c r="B127" s="53" t="s">
        <v>73</v>
      </c>
      <c r="C127" s="53" t="s">
        <v>73</v>
      </c>
      <c r="D127" s="53" t="s">
        <v>57</v>
      </c>
      <c r="E127" s="53" t="s">
        <v>140</v>
      </c>
      <c r="F127" s="53" t="s">
        <v>59</v>
      </c>
      <c r="G127" s="55"/>
      <c r="H127" s="55"/>
      <c r="I127" s="55" t="e">
        <f>SUM(G127-#REF!)</f>
        <v>#REF!</v>
      </c>
    </row>
    <row r="128" spans="1:9" s="6" customFormat="1" ht="15.75" hidden="1" x14ac:dyDescent="0.2">
      <c r="A128" s="43" t="s">
        <v>1</v>
      </c>
      <c r="B128" s="53" t="s">
        <v>73</v>
      </c>
      <c r="C128" s="53" t="s">
        <v>73</v>
      </c>
      <c r="D128" s="53" t="s">
        <v>57</v>
      </c>
      <c r="E128" s="53" t="s">
        <v>140</v>
      </c>
      <c r="F128" s="53" t="s">
        <v>59</v>
      </c>
      <c r="G128" s="55"/>
      <c r="H128" s="55"/>
      <c r="I128" s="55" t="e">
        <f>SUM(G128-#REF!)</f>
        <v>#REF!</v>
      </c>
    </row>
    <row r="129" spans="1:9" s="6" customFormat="1" ht="15.75" hidden="1" x14ac:dyDescent="0.2">
      <c r="A129" s="43" t="s">
        <v>3</v>
      </c>
      <c r="B129" s="53" t="s">
        <v>73</v>
      </c>
      <c r="C129" s="53" t="s">
        <v>73</v>
      </c>
      <c r="D129" s="53" t="s">
        <v>57</v>
      </c>
      <c r="E129" s="53" t="s">
        <v>140</v>
      </c>
      <c r="F129" s="53" t="s">
        <v>59</v>
      </c>
      <c r="G129" s="55"/>
      <c r="H129" s="55"/>
      <c r="I129" s="55" t="e">
        <f>SUM(G129-#REF!)</f>
        <v>#REF!</v>
      </c>
    </row>
    <row r="130" spans="1:9" s="6" customFormat="1" ht="15.75" hidden="1" x14ac:dyDescent="0.2">
      <c r="A130" s="43" t="s">
        <v>4</v>
      </c>
      <c r="B130" s="53" t="s">
        <v>73</v>
      </c>
      <c r="C130" s="53" t="s">
        <v>73</v>
      </c>
      <c r="D130" s="53" t="s">
        <v>57</v>
      </c>
      <c r="E130" s="53" t="s">
        <v>140</v>
      </c>
      <c r="F130" s="53" t="s">
        <v>59</v>
      </c>
      <c r="G130" s="55"/>
      <c r="H130" s="55"/>
      <c r="I130" s="55" t="e">
        <f>SUM(G130-#REF!)</f>
        <v>#REF!</v>
      </c>
    </row>
    <row r="131" spans="1:9" s="6" customFormat="1" ht="15.75" hidden="1" x14ac:dyDescent="0.2">
      <c r="A131" s="43" t="s">
        <v>21</v>
      </c>
      <c r="B131" s="53" t="s">
        <v>73</v>
      </c>
      <c r="C131" s="53" t="s">
        <v>73</v>
      </c>
      <c r="D131" s="53" t="s">
        <v>57</v>
      </c>
      <c r="E131" s="53" t="s">
        <v>140</v>
      </c>
      <c r="F131" s="53" t="s">
        <v>59</v>
      </c>
      <c r="G131" s="55"/>
      <c r="H131" s="55"/>
      <c r="I131" s="55" t="e">
        <f>SUM(G131-#REF!)</f>
        <v>#REF!</v>
      </c>
    </row>
    <row r="132" spans="1:9" s="6" customFormat="1" ht="15.75" hidden="1" customHeight="1" x14ac:dyDescent="0.2">
      <c r="A132" s="43" t="s">
        <v>15</v>
      </c>
      <c r="B132" s="53" t="s">
        <v>73</v>
      </c>
      <c r="C132" s="53" t="s">
        <v>73</v>
      </c>
      <c r="D132" s="53" t="s">
        <v>57</v>
      </c>
      <c r="E132" s="53" t="s">
        <v>140</v>
      </c>
      <c r="F132" s="53" t="s">
        <v>59</v>
      </c>
      <c r="G132" s="55"/>
      <c r="H132" s="55"/>
      <c r="I132" s="55" t="e">
        <f>SUM(G132-#REF!)</f>
        <v>#REF!</v>
      </c>
    </row>
    <row r="133" spans="1:9" s="6" customFormat="1" ht="15.75" hidden="1" customHeight="1" x14ac:dyDescent="0.2">
      <c r="A133" s="43" t="s">
        <v>6</v>
      </c>
      <c r="B133" s="53" t="s">
        <v>73</v>
      </c>
      <c r="C133" s="53" t="s">
        <v>73</v>
      </c>
      <c r="D133" s="53" t="s">
        <v>57</v>
      </c>
      <c r="E133" s="53" t="s">
        <v>140</v>
      </c>
      <c r="F133" s="53" t="s">
        <v>59</v>
      </c>
      <c r="G133" s="55"/>
      <c r="H133" s="55"/>
      <c r="I133" s="55" t="e">
        <f>SUM(G133-#REF!)</f>
        <v>#REF!</v>
      </c>
    </row>
    <row r="134" spans="1:9" s="6" customFormat="1" ht="15.75" hidden="1" customHeight="1" x14ac:dyDescent="0.2">
      <c r="A134" s="43" t="s">
        <v>7</v>
      </c>
      <c r="B134" s="53" t="s">
        <v>73</v>
      </c>
      <c r="C134" s="53" t="s">
        <v>102</v>
      </c>
      <c r="D134" s="53" t="s">
        <v>93</v>
      </c>
      <c r="E134" s="53" t="s">
        <v>140</v>
      </c>
      <c r="F134" s="53" t="s">
        <v>109</v>
      </c>
      <c r="G134" s="55">
        <v>10.1</v>
      </c>
      <c r="H134" s="55">
        <v>10.1</v>
      </c>
      <c r="I134" s="50">
        <f t="shared" ref="I134" si="26">G134-H134</f>
        <v>0</v>
      </c>
    </row>
    <row r="135" spans="1:9" s="6" customFormat="1" ht="15.75" hidden="1" customHeight="1" x14ac:dyDescent="0.2">
      <c r="A135" s="43" t="s">
        <v>8</v>
      </c>
      <c r="B135" s="53" t="s">
        <v>73</v>
      </c>
      <c r="C135" s="53" t="s">
        <v>73</v>
      </c>
      <c r="D135" s="53" t="s">
        <v>57</v>
      </c>
      <c r="E135" s="53" t="s">
        <v>140</v>
      </c>
      <c r="F135" s="53" t="s">
        <v>59</v>
      </c>
      <c r="G135" s="55"/>
      <c r="H135" s="55"/>
      <c r="I135" s="55" t="e">
        <f>SUM(G135-#REF!)</f>
        <v>#REF!</v>
      </c>
    </row>
    <row r="136" spans="1:9" s="6" customFormat="1" ht="30" customHeight="1" x14ac:dyDescent="0.2">
      <c r="A136" s="44" t="s">
        <v>163</v>
      </c>
      <c r="B136" s="53" t="s">
        <v>73</v>
      </c>
      <c r="C136" s="53" t="s">
        <v>102</v>
      </c>
      <c r="D136" s="53" t="s">
        <v>93</v>
      </c>
      <c r="E136" s="53" t="s">
        <v>140</v>
      </c>
      <c r="F136" s="53" t="s">
        <v>109</v>
      </c>
      <c r="G136" s="55">
        <v>10.1</v>
      </c>
      <c r="H136" s="55">
        <v>10.1</v>
      </c>
      <c r="I136" s="50">
        <f t="shared" ref="I136" si="27">G136-H136</f>
        <v>0</v>
      </c>
    </row>
    <row r="137" spans="1:9" s="7" customFormat="1" ht="19.5" customHeight="1" x14ac:dyDescent="0.2">
      <c r="A137" s="40" t="s">
        <v>23</v>
      </c>
      <c r="B137" s="49" t="s">
        <v>73</v>
      </c>
      <c r="C137" s="49" t="s">
        <v>32</v>
      </c>
      <c r="D137" s="49" t="s">
        <v>94</v>
      </c>
      <c r="E137" s="49" t="s">
        <v>124</v>
      </c>
      <c r="F137" s="49" t="s">
        <v>37</v>
      </c>
      <c r="G137" s="50">
        <f>G138+G142</f>
        <v>990.3</v>
      </c>
      <c r="H137" s="50">
        <f>H138+H142</f>
        <v>990.3</v>
      </c>
      <c r="I137" s="50">
        <f t="shared" ref="I137:I139" si="28">G137-H137</f>
        <v>0</v>
      </c>
    </row>
    <row r="138" spans="1:9" s="5" customFormat="1" ht="19.5" customHeight="1" x14ac:dyDescent="0.2">
      <c r="A138" s="40" t="s">
        <v>24</v>
      </c>
      <c r="B138" s="49" t="s">
        <v>73</v>
      </c>
      <c r="C138" s="49" t="s">
        <v>32</v>
      </c>
      <c r="D138" s="49" t="s">
        <v>93</v>
      </c>
      <c r="E138" s="49" t="s">
        <v>152</v>
      </c>
      <c r="F138" s="49" t="s">
        <v>37</v>
      </c>
      <c r="G138" s="50">
        <f>SUM(G139)</f>
        <v>504.6</v>
      </c>
      <c r="H138" s="50">
        <f>SUM(H139)</f>
        <v>504.6</v>
      </c>
      <c r="I138" s="50">
        <f t="shared" si="28"/>
        <v>0</v>
      </c>
    </row>
    <row r="139" spans="1:9" s="6" customFormat="1" ht="21" customHeight="1" x14ac:dyDescent="0.2">
      <c r="A139" s="43" t="s">
        <v>205</v>
      </c>
      <c r="B139" s="53" t="s">
        <v>73</v>
      </c>
      <c r="C139" s="53" t="s">
        <v>32</v>
      </c>
      <c r="D139" s="53" t="s">
        <v>93</v>
      </c>
      <c r="E139" s="53" t="s">
        <v>152</v>
      </c>
      <c r="F139" s="53" t="s">
        <v>186</v>
      </c>
      <c r="G139" s="55">
        <v>504.6</v>
      </c>
      <c r="H139" s="55">
        <v>504.6</v>
      </c>
      <c r="I139" s="55">
        <f t="shared" si="28"/>
        <v>0</v>
      </c>
    </row>
    <row r="140" spans="1:9" s="7" customFormat="1" ht="15.75" hidden="1" x14ac:dyDescent="0.2">
      <c r="A140" s="48" t="s">
        <v>25</v>
      </c>
      <c r="B140" s="57" t="s">
        <v>37</v>
      </c>
      <c r="C140" s="57" t="s">
        <v>37</v>
      </c>
      <c r="D140" s="57" t="s">
        <v>61</v>
      </c>
      <c r="E140" s="57" t="s">
        <v>38</v>
      </c>
      <c r="F140" s="57" t="s">
        <v>37</v>
      </c>
      <c r="G140" s="50">
        <f>SUM(G141)</f>
        <v>0</v>
      </c>
      <c r="H140" s="50">
        <f>SUM(H141)</f>
        <v>0</v>
      </c>
      <c r="I140" s="50" t="e">
        <f>SUM(G140-#REF!)</f>
        <v>#REF!</v>
      </c>
    </row>
    <row r="141" spans="1:9" s="6" customFormat="1" ht="15.75" hidden="1" x14ac:dyDescent="0.2">
      <c r="A141" s="43" t="s">
        <v>15</v>
      </c>
      <c r="B141" s="53" t="s">
        <v>73</v>
      </c>
      <c r="C141" s="53" t="s">
        <v>73</v>
      </c>
      <c r="D141" s="53" t="s">
        <v>61</v>
      </c>
      <c r="E141" s="53" t="s">
        <v>62</v>
      </c>
      <c r="F141" s="53" t="s">
        <v>60</v>
      </c>
      <c r="G141" s="55">
        <v>0</v>
      </c>
      <c r="H141" s="55">
        <v>0</v>
      </c>
      <c r="I141" s="55" t="e">
        <f>SUM(G141-#REF!)</f>
        <v>#REF!</v>
      </c>
    </row>
    <row r="142" spans="1:9" s="6" customFormat="1" ht="27" customHeight="1" x14ac:dyDescent="0.2">
      <c r="A142" s="40" t="s">
        <v>25</v>
      </c>
      <c r="B142" s="49" t="s">
        <v>73</v>
      </c>
      <c r="C142" s="49" t="s">
        <v>32</v>
      </c>
      <c r="D142" s="49" t="s">
        <v>100</v>
      </c>
      <c r="E142" s="49" t="s">
        <v>124</v>
      </c>
      <c r="F142" s="49" t="s">
        <v>37</v>
      </c>
      <c r="G142" s="50">
        <f>G143+G145+G147</f>
        <v>485.7</v>
      </c>
      <c r="H142" s="50">
        <f>H143+H145+H147</f>
        <v>485.7</v>
      </c>
      <c r="I142" s="50">
        <f t="shared" ref="I142:I155" si="29">G142-H142</f>
        <v>0</v>
      </c>
    </row>
    <row r="143" spans="1:9" s="6" customFormat="1" ht="66" customHeight="1" x14ac:dyDescent="0.2">
      <c r="A143" s="41" t="s">
        <v>206</v>
      </c>
      <c r="B143" s="49" t="s">
        <v>73</v>
      </c>
      <c r="C143" s="49" t="s">
        <v>32</v>
      </c>
      <c r="D143" s="49" t="s">
        <v>100</v>
      </c>
      <c r="E143" s="49" t="s">
        <v>187</v>
      </c>
      <c r="F143" s="49" t="s">
        <v>37</v>
      </c>
      <c r="G143" s="50">
        <f>G144</f>
        <v>450</v>
      </c>
      <c r="H143" s="50">
        <f>H144</f>
        <v>450</v>
      </c>
      <c r="I143" s="50">
        <f>I144</f>
        <v>0</v>
      </c>
    </row>
    <row r="144" spans="1:9" s="6" customFormat="1" ht="37.5" customHeight="1" x14ac:dyDescent="0.25">
      <c r="A144" s="30" t="s">
        <v>207</v>
      </c>
      <c r="B144" s="53" t="s">
        <v>73</v>
      </c>
      <c r="C144" s="53" t="s">
        <v>32</v>
      </c>
      <c r="D144" s="53" t="s">
        <v>100</v>
      </c>
      <c r="E144" s="53" t="s">
        <v>187</v>
      </c>
      <c r="F144" s="53" t="s">
        <v>188</v>
      </c>
      <c r="G144" s="55">
        <v>450</v>
      </c>
      <c r="H144" s="55">
        <v>450</v>
      </c>
      <c r="I144" s="50">
        <f t="shared" ref="I144" si="30">G144-H144</f>
        <v>0</v>
      </c>
    </row>
    <row r="145" spans="1:9" s="6" customFormat="1" ht="33.75" customHeight="1" x14ac:dyDescent="0.2">
      <c r="A145" s="41" t="s">
        <v>116</v>
      </c>
      <c r="B145" s="49" t="s">
        <v>73</v>
      </c>
      <c r="C145" s="49" t="s">
        <v>32</v>
      </c>
      <c r="D145" s="49" t="s">
        <v>100</v>
      </c>
      <c r="E145" s="49" t="s">
        <v>141</v>
      </c>
      <c r="F145" s="49" t="s">
        <v>37</v>
      </c>
      <c r="G145" s="50">
        <f>G146</f>
        <v>35.700000000000003</v>
      </c>
      <c r="H145" s="50">
        <f>H146</f>
        <v>35.700000000000003</v>
      </c>
      <c r="I145" s="50">
        <f>I146</f>
        <v>0</v>
      </c>
    </row>
    <row r="146" spans="1:9" s="6" customFormat="1" ht="25.5" customHeight="1" x14ac:dyDescent="0.2">
      <c r="A146" s="44" t="s">
        <v>108</v>
      </c>
      <c r="B146" s="53" t="s">
        <v>73</v>
      </c>
      <c r="C146" s="53" t="s">
        <v>32</v>
      </c>
      <c r="D146" s="53" t="s">
        <v>100</v>
      </c>
      <c r="E146" s="53" t="s">
        <v>141</v>
      </c>
      <c r="F146" s="53" t="s">
        <v>80</v>
      </c>
      <c r="G146" s="55">
        <v>35.700000000000003</v>
      </c>
      <c r="H146" s="55">
        <v>35.700000000000003</v>
      </c>
      <c r="I146" s="50">
        <f t="shared" si="29"/>
        <v>0</v>
      </c>
    </row>
    <row r="147" spans="1:9" s="6" customFormat="1" ht="27" hidden="1" customHeight="1" x14ac:dyDescent="0.2">
      <c r="A147" s="31" t="s">
        <v>116</v>
      </c>
      <c r="B147" s="49" t="s">
        <v>73</v>
      </c>
      <c r="C147" s="49" t="s">
        <v>32</v>
      </c>
      <c r="D147" s="49" t="s">
        <v>100</v>
      </c>
      <c r="E147" s="49" t="s">
        <v>159</v>
      </c>
      <c r="F147" s="49" t="s">
        <v>37</v>
      </c>
      <c r="G147" s="50">
        <f>G148</f>
        <v>0</v>
      </c>
      <c r="H147" s="50">
        <f>H148</f>
        <v>0</v>
      </c>
      <c r="I147" s="50">
        <f>I148</f>
        <v>0</v>
      </c>
    </row>
    <row r="148" spans="1:9" s="6" customFormat="1" ht="27" hidden="1" customHeight="1" x14ac:dyDescent="0.2">
      <c r="A148" s="44" t="s">
        <v>162</v>
      </c>
      <c r="B148" s="53" t="s">
        <v>73</v>
      </c>
      <c r="C148" s="53" t="s">
        <v>32</v>
      </c>
      <c r="D148" s="53" t="s">
        <v>100</v>
      </c>
      <c r="E148" s="53" t="s">
        <v>159</v>
      </c>
      <c r="F148" s="53" t="s">
        <v>80</v>
      </c>
      <c r="G148" s="55">
        <v>0</v>
      </c>
      <c r="H148" s="55">
        <v>0</v>
      </c>
      <c r="I148" s="50">
        <f t="shared" ref="I148" si="31">G148-H148</f>
        <v>0</v>
      </c>
    </row>
    <row r="149" spans="1:9" s="6" customFormat="1" ht="27.75" customHeight="1" x14ac:dyDescent="0.2">
      <c r="A149" s="40" t="s">
        <v>68</v>
      </c>
      <c r="B149" s="49" t="s">
        <v>73</v>
      </c>
      <c r="C149" s="49" t="s">
        <v>97</v>
      </c>
      <c r="D149" s="49" t="s">
        <v>94</v>
      </c>
      <c r="E149" s="49" t="s">
        <v>124</v>
      </c>
      <c r="F149" s="49" t="s">
        <v>37</v>
      </c>
      <c r="G149" s="50">
        <f>SUM(G150)+G152</f>
        <v>3129.4</v>
      </c>
      <c r="H149" s="50">
        <f>SUM(H150)+H152</f>
        <v>3099.4</v>
      </c>
      <c r="I149" s="50">
        <f t="shared" ref="I149:I151" si="32">G149-H149</f>
        <v>30</v>
      </c>
    </row>
    <row r="150" spans="1:9" s="6" customFormat="1" ht="27.75" customHeight="1" x14ac:dyDescent="0.2">
      <c r="A150" s="40" t="s">
        <v>76</v>
      </c>
      <c r="B150" s="49" t="s">
        <v>73</v>
      </c>
      <c r="C150" s="49" t="s">
        <v>97</v>
      </c>
      <c r="D150" s="49" t="s">
        <v>93</v>
      </c>
      <c r="E150" s="49" t="s">
        <v>142</v>
      </c>
      <c r="F150" s="49" t="s">
        <v>37</v>
      </c>
      <c r="G150" s="50">
        <f>G151</f>
        <v>30.6</v>
      </c>
      <c r="H150" s="50">
        <f>H151</f>
        <v>0.6</v>
      </c>
      <c r="I150" s="50">
        <f t="shared" si="32"/>
        <v>30</v>
      </c>
    </row>
    <row r="151" spans="1:9" s="6" customFormat="1" ht="31.5" customHeight="1" x14ac:dyDescent="0.2">
      <c r="A151" s="44" t="s">
        <v>180</v>
      </c>
      <c r="B151" s="53" t="s">
        <v>73</v>
      </c>
      <c r="C151" s="53" t="s">
        <v>97</v>
      </c>
      <c r="D151" s="53" t="s">
        <v>93</v>
      </c>
      <c r="E151" s="53" t="s">
        <v>142</v>
      </c>
      <c r="F151" s="53" t="s">
        <v>80</v>
      </c>
      <c r="G151" s="55">
        <v>30.6</v>
      </c>
      <c r="H151" s="55">
        <v>0.6</v>
      </c>
      <c r="I151" s="50">
        <f t="shared" si="32"/>
        <v>30</v>
      </c>
    </row>
    <row r="152" spans="1:9" s="6" customFormat="1" ht="115.5" customHeight="1" x14ac:dyDescent="0.2">
      <c r="A152" s="44" t="s">
        <v>209</v>
      </c>
      <c r="B152" s="49" t="s">
        <v>73</v>
      </c>
      <c r="C152" s="49" t="s">
        <v>97</v>
      </c>
      <c r="D152" s="49" t="s">
        <v>95</v>
      </c>
      <c r="E152" s="49" t="s">
        <v>189</v>
      </c>
      <c r="F152" s="49" t="s">
        <v>37</v>
      </c>
      <c r="G152" s="50">
        <f>G153</f>
        <v>3098.8</v>
      </c>
      <c r="H152" s="50">
        <f>H153</f>
        <v>3098.8</v>
      </c>
      <c r="I152" s="50">
        <f t="shared" ref="I152:I153" si="33">G152-H152</f>
        <v>0</v>
      </c>
    </row>
    <row r="153" spans="1:9" s="6" customFormat="1" ht="61.5" customHeight="1" x14ac:dyDescent="0.2">
      <c r="A153" s="44" t="s">
        <v>208</v>
      </c>
      <c r="B153" s="53" t="s">
        <v>73</v>
      </c>
      <c r="C153" s="53" t="s">
        <v>97</v>
      </c>
      <c r="D153" s="53" t="s">
        <v>95</v>
      </c>
      <c r="E153" s="53" t="s">
        <v>189</v>
      </c>
      <c r="F153" s="53" t="s">
        <v>172</v>
      </c>
      <c r="G153" s="55">
        <v>3098.8</v>
      </c>
      <c r="H153" s="55">
        <v>3098.8</v>
      </c>
      <c r="I153" s="50">
        <f t="shared" si="33"/>
        <v>0</v>
      </c>
    </row>
    <row r="154" spans="1:9" s="7" customFormat="1" ht="23.25" customHeight="1" x14ac:dyDescent="0.2">
      <c r="A154" s="40" t="s">
        <v>143</v>
      </c>
      <c r="B154" s="49" t="s">
        <v>73</v>
      </c>
      <c r="C154" s="49" t="s">
        <v>131</v>
      </c>
      <c r="D154" s="49" t="s">
        <v>94</v>
      </c>
      <c r="E154" s="49" t="s">
        <v>124</v>
      </c>
      <c r="F154" s="49" t="s">
        <v>37</v>
      </c>
      <c r="G154" s="50">
        <f>G155</f>
        <v>40.299999999999997</v>
      </c>
      <c r="H154" s="50">
        <f>H155</f>
        <v>40.299999999999997</v>
      </c>
      <c r="I154" s="50">
        <f>I155</f>
        <v>0</v>
      </c>
    </row>
    <row r="155" spans="1:9" s="5" customFormat="1" ht="33" customHeight="1" x14ac:dyDescent="0.2">
      <c r="A155" s="44" t="s">
        <v>174</v>
      </c>
      <c r="B155" s="53" t="s">
        <v>73</v>
      </c>
      <c r="C155" s="53" t="s">
        <v>131</v>
      </c>
      <c r="D155" s="53" t="s">
        <v>100</v>
      </c>
      <c r="E155" s="53" t="s">
        <v>144</v>
      </c>
      <c r="F155" s="53" t="s">
        <v>156</v>
      </c>
      <c r="G155" s="55">
        <v>40.299999999999997</v>
      </c>
      <c r="H155" s="55">
        <v>40.299999999999997</v>
      </c>
      <c r="I155" s="55">
        <f t="shared" si="29"/>
        <v>0</v>
      </c>
    </row>
    <row r="156" spans="1:9" s="7" customFormat="1" x14ac:dyDescent="0.2">
      <c r="A156" s="35"/>
      <c r="B156" s="36"/>
      <c r="C156" s="36"/>
      <c r="D156" s="36"/>
      <c r="E156" s="36"/>
      <c r="F156" s="36"/>
      <c r="G156" s="25"/>
      <c r="H156" s="25"/>
      <c r="I156" s="25"/>
    </row>
    <row r="157" spans="1:9" x14ac:dyDescent="0.2">
      <c r="A157" s="37"/>
      <c r="B157" s="38"/>
      <c r="C157" s="38"/>
      <c r="D157" s="38"/>
      <c r="E157" s="38"/>
      <c r="F157" s="38"/>
      <c r="G157" s="39"/>
      <c r="H157" s="39"/>
      <c r="I157" s="39"/>
    </row>
    <row r="159" spans="1:9" x14ac:dyDescent="0.2">
      <c r="A159" s="1"/>
    </row>
    <row r="161" spans="1:1" ht="18" x14ac:dyDescent="0.2">
      <c r="A161" s="2"/>
    </row>
  </sheetData>
  <mergeCells count="9">
    <mergeCell ref="A6:H6"/>
    <mergeCell ref="A7:G7"/>
    <mergeCell ref="A8:H8"/>
    <mergeCell ref="A9:H9"/>
    <mergeCell ref="G1:I1"/>
    <mergeCell ref="G2:I2"/>
    <mergeCell ref="G3:I3"/>
    <mergeCell ref="G4:I4"/>
    <mergeCell ref="A1:F1"/>
  </mergeCells>
  <phoneticPr fontId="2" type="noConversion"/>
  <pageMargins left="0" right="0" top="0.78740157480314965" bottom="0" header="0" footer="0"/>
  <pageSetup paperSize="9" scale="69" fitToWidth="0" orientation="portrait" verticalDpi="300" r:id="rId1"/>
  <headerFooter alignWithMargins="0"/>
  <rowBreaks count="2" manualBreakCount="2">
    <brk id="42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ADM</cp:lastModifiedBy>
  <cp:lastPrinted>2021-04-01T06:30:37Z</cp:lastPrinted>
  <dcterms:created xsi:type="dcterms:W3CDTF">2008-04-03T05:22:18Z</dcterms:created>
  <dcterms:modified xsi:type="dcterms:W3CDTF">2021-04-01T08:39:56Z</dcterms:modified>
</cp:coreProperties>
</file>